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4191818c53b753c8/Delat/ekolon/LDTA/www/pfa/"/>
    </mc:Choice>
  </mc:AlternateContent>
  <xr:revisionPtr revIDLastSave="1558" documentId="8_{FA4DA4A3-3A41-4C35-AB10-781A70D1F36C}" xr6:coauthVersionLast="47" xr6:coauthVersionMax="47" xr10:uidLastSave="{B0C88A87-8BBE-4B5E-B9E6-BB9B1B9F4DEB}"/>
  <bookViews>
    <workbookView xWindow="14910" yWindow="90" windowWidth="13890" windowHeight="15630" xr2:uid="{00000000-000D-0000-FFFF-FFFF00000000}"/>
  </bookViews>
  <sheets>
    <sheet name="ResultatLöpande" sheetId="1" r:id="rId1"/>
    <sheet name="Hcp_utv" sheetId="6" r:id="rId2"/>
    <sheet name="Reghlp" sheetId="7" r:id="rId3"/>
    <sheet name="TG" sheetId="9" r:id="rId4"/>
  </sheets>
  <definedNames>
    <definedName name="_xlnm._FilterDatabase" localSheetId="0" hidden="1">ResultatLöpande!$E$1:$E$93</definedName>
    <definedName name="_xlnm.Print_Area" localSheetId="1">Hcp_utv!$Q:$AJ</definedName>
    <definedName name="_xlnm.Print_Titles" localSheetId="1">Hcp_utv!$A:$A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1" l="1"/>
  <c r="E77" i="1"/>
  <c r="B77" i="1"/>
  <c r="L51" i="1"/>
  <c r="K51" i="1"/>
  <c r="J51" i="1"/>
  <c r="J50" i="1"/>
  <c r="J49" i="1"/>
  <c r="M49" i="1" s="1"/>
  <c r="L48" i="1"/>
  <c r="K48" i="1"/>
  <c r="J48" i="1"/>
  <c r="J47" i="1"/>
  <c r="J46" i="1"/>
  <c r="L45" i="1"/>
  <c r="K45" i="1"/>
  <c r="J45" i="1"/>
  <c r="J44" i="1"/>
  <c r="J43" i="1"/>
  <c r="M43" i="1" s="1"/>
  <c r="L39" i="1"/>
  <c r="K39" i="1"/>
  <c r="J39" i="1"/>
  <c r="J38" i="1"/>
  <c r="J37" i="1"/>
  <c r="M38" i="1" s="1"/>
  <c r="L33" i="1"/>
  <c r="K33" i="1"/>
  <c r="J33" i="1"/>
  <c r="J32" i="1"/>
  <c r="J31" i="1"/>
  <c r="M31" i="1" s="1"/>
  <c r="L30" i="1"/>
  <c r="K30" i="1"/>
  <c r="J30" i="1"/>
  <c r="J29" i="1"/>
  <c r="J28" i="1"/>
  <c r="M29" i="1" s="1"/>
  <c r="H70" i="1"/>
  <c r="L27" i="1"/>
  <c r="K27" i="1"/>
  <c r="J27" i="1"/>
  <c r="J26" i="1"/>
  <c r="J25" i="1"/>
  <c r="M26" i="1" s="1"/>
  <c r="L23" i="1"/>
  <c r="K23" i="1"/>
  <c r="J23" i="1"/>
  <c r="J22" i="1"/>
  <c r="J21" i="1"/>
  <c r="M21" i="1" s="1"/>
  <c r="L20" i="1"/>
  <c r="K20" i="1"/>
  <c r="J20" i="1"/>
  <c r="J19" i="1"/>
  <c r="J18" i="1"/>
  <c r="M19" i="1" s="1"/>
  <c r="L17" i="1"/>
  <c r="K17" i="1"/>
  <c r="J17" i="1"/>
  <c r="J16" i="1"/>
  <c r="J15" i="1"/>
  <c r="H71" i="1"/>
  <c r="H75" i="1" s="1"/>
  <c r="F71" i="1"/>
  <c r="F75" i="1" s="1"/>
  <c r="D71" i="1"/>
  <c r="D75" i="1" s="1"/>
  <c r="C71" i="1"/>
  <c r="C75" i="1" s="1"/>
  <c r="B71" i="1"/>
  <c r="B75" i="1" s="1"/>
  <c r="L14" i="1"/>
  <c r="K14" i="1"/>
  <c r="J14" i="1"/>
  <c r="J13" i="1"/>
  <c r="J12" i="1"/>
  <c r="M13" i="1" s="1"/>
  <c r="C76" i="1" l="1"/>
  <c r="C77" i="1"/>
  <c r="D77" i="1"/>
  <c r="H77" i="1"/>
  <c r="M50" i="1"/>
  <c r="M46" i="1"/>
  <c r="M47" i="1"/>
  <c r="M44" i="1"/>
  <c r="H76" i="1"/>
  <c r="D76" i="1"/>
  <c r="F76" i="1"/>
  <c r="M37" i="1"/>
  <c r="B76" i="1"/>
  <c r="M32" i="1"/>
  <c r="M12" i="1"/>
  <c r="M28" i="1"/>
  <c r="M25" i="1"/>
  <c r="M18" i="1"/>
  <c r="M22" i="1"/>
  <c r="M15" i="1"/>
  <c r="M16" i="1"/>
  <c r="L11" i="1"/>
  <c r="K11" i="1"/>
  <c r="J11" i="1"/>
  <c r="J10" i="1"/>
  <c r="J9" i="1"/>
  <c r="L8" i="1"/>
  <c r="K8" i="1"/>
  <c r="J8" i="1"/>
  <c r="J7" i="1"/>
  <c r="M9" i="1" l="1"/>
  <c r="M10" i="1"/>
  <c r="J6" i="1"/>
  <c r="J70" i="1" s="1"/>
  <c r="M7" i="1" l="1"/>
  <c r="M71" i="1" s="1"/>
  <c r="M6" i="1"/>
  <c r="M70" i="1" s="1"/>
  <c r="I71" i="1" l="1"/>
  <c r="I77" i="1" s="1"/>
  <c r="G71" i="1"/>
  <c r="G77" i="1" s="1"/>
  <c r="I76" i="1" l="1"/>
  <c r="I75" i="1"/>
  <c r="G76" i="1"/>
  <c r="G75" i="1"/>
  <c r="I73" i="1"/>
  <c r="J75" i="1" l="1"/>
  <c r="L70" i="1"/>
  <c r="K70" i="1"/>
  <c r="J76" i="1" l="1"/>
  <c r="E70" i="1"/>
  <c r="E73" i="1" l="1"/>
  <c r="G74" i="1" l="1"/>
  <c r="G73" i="1"/>
  <c r="G70" i="1"/>
  <c r="J77" i="1" l="1"/>
  <c r="F74" i="1" l="1"/>
  <c r="F73" i="1"/>
  <c r="F70" i="1"/>
  <c r="I70" i="1" l="1"/>
  <c r="C73" i="1" l="1"/>
  <c r="B73" i="1"/>
  <c r="K73" i="1" l="1"/>
  <c r="C11" i="7"/>
  <c r="C13" i="7" s="1"/>
  <c r="F11" i="7"/>
  <c r="F13" i="7" s="1"/>
  <c r="C25" i="7"/>
  <c r="C35" i="7"/>
  <c r="C36" i="7"/>
  <c r="B70" i="1"/>
  <c r="C70" i="1"/>
  <c r="D70" i="1"/>
  <c r="B74" i="1"/>
  <c r="C74" i="1"/>
  <c r="D74" i="1"/>
  <c r="E74" i="1"/>
  <c r="I74" i="1"/>
  <c r="C37" i="7" l="1"/>
  <c r="C39" i="7" s="1"/>
  <c r="L74" i="1"/>
  <c r="M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 Teräväinen</author>
    <author>Lexa</author>
    <author>leo</author>
  </authors>
  <commentList>
    <comment ref="A5" authorId="0" shapeId="0" xr:uid="{00000000-0006-0000-0000-000001000000}">
      <text>
        <r>
          <rPr>
            <sz val="8"/>
            <color indexed="81"/>
            <rFont val="Tahoma"/>
            <family val="2"/>
          </rPr>
          <t>Liten guide:
Registrera nettoscoren på rad 1, O-Oanmäld på rad1,
Bruttoscoren på rad 2, 
M-För mulligan på rad3
-Betalt till vinnaren på rad3, betyder också seger, om vinnaren också har Mulligan justeras manuellt.</t>
        </r>
      </text>
    </comment>
    <comment ref="J5" authorId="0" shapeId="0" xr:uid="{00000000-0006-0000-0000-000002000000}">
      <text>
        <r>
          <rPr>
            <sz val="8"/>
            <color indexed="81"/>
            <rFont val="Tahoma"/>
            <family val="2"/>
          </rPr>
          <t>Antal deltagare</t>
        </r>
      </text>
    </comment>
    <comment ref="K5" authorId="0" shapeId="0" xr:uid="{00000000-0006-0000-0000-000003000000}">
      <text>
        <r>
          <rPr>
            <sz val="8"/>
            <color indexed="81"/>
            <rFont val="Tahoma"/>
            <family val="2"/>
          </rPr>
          <t>Antal Mulligan för Dagen</t>
        </r>
      </text>
    </comment>
    <comment ref="L5" authorId="0" shapeId="0" xr:uid="{00000000-0006-0000-0000-000004000000}">
      <text>
        <r>
          <rPr>
            <sz val="8"/>
            <color indexed="81"/>
            <rFont val="Tahoma"/>
            <family val="2"/>
          </rPr>
          <t>Avvikare, ej anmälda
O = 50:-</t>
        </r>
      </text>
    </comment>
    <comment ref="M5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Dagens snittscore
</t>
        </r>
      </text>
    </comment>
    <comment ref="A6" authorId="1" shapeId="0" xr:uid="{00000000-0006-0000-0000-000017000000}">
      <text>
        <r>
          <rPr>
            <sz val="8"/>
            <color indexed="81"/>
            <rFont val="Tahoma"/>
            <family val="2"/>
          </rPr>
          <t>Solen upp 04:39  8*C kl 10:00
Blöt bana, då och då några stänk från himlen
Birdie på 6:an av Marcus</t>
        </r>
      </text>
    </comment>
    <comment ref="C6" authorId="1" shapeId="0" xr:uid="{D61B529E-A760-4AF8-8683-F6E41AE5B01B}">
      <text>
        <r>
          <rPr>
            <sz val="9"/>
            <color indexed="81"/>
            <rFont val="Tahoma"/>
            <family val="2"/>
          </rPr>
          <t>1 7
2 4
3 5
4 4
5 6
6 6
7 10
8 7
9 4
B 53
H -13
N 40</t>
        </r>
      </text>
    </comment>
    <comment ref="D6" authorId="1" shapeId="0" xr:uid="{B61C53D4-72DA-4662-8918-54B19EB00A17}">
      <text>
        <r>
          <rPr>
            <sz val="9"/>
            <color indexed="81"/>
            <rFont val="Tahoma"/>
            <family val="2"/>
          </rPr>
          <t>1 8
2 4
3 6
4 4
5 5
6 5
7 6
8 6
9 3
B 47
H -10
N 37</t>
        </r>
      </text>
    </comment>
    <comment ref="F6" authorId="1" shapeId="0" xr:uid="{FC60E11F-D6E4-4D0A-8AB9-635C59487C9A}">
      <text>
        <r>
          <rPr>
            <sz val="9"/>
            <color indexed="81"/>
            <rFont val="Tahoma"/>
            <family val="2"/>
          </rPr>
          <t>1 6
2 4
3 6
4 4
5 5
6 3
7 9
8 5
9 4
B 46
H -6
N 40</t>
        </r>
      </text>
    </comment>
    <comment ref="H6" authorId="1" shapeId="0" xr:uid="{01376121-0645-4A3D-8028-0B50A65127A1}">
      <text>
        <r>
          <rPr>
            <sz val="9"/>
            <color indexed="81"/>
            <rFont val="Tahoma"/>
            <family val="2"/>
          </rPr>
          <t>1 7
2 4
3 6
4 3
5 5
6 6
7 9
8 5
9 4
B 49
H -9
N 40</t>
        </r>
      </text>
    </comment>
    <comment ref="I6" authorId="1" shapeId="0" xr:uid="{88D5F756-07F6-45A9-8107-95414924FF65}">
      <text>
        <r>
          <rPr>
            <sz val="9"/>
            <color indexed="81"/>
            <rFont val="Tahoma"/>
            <family val="2"/>
          </rPr>
          <t>1 6
2 4
3 4
4 4
5 5
6 5
7 8
8 5
9 4
B 45
H -11
N 34</t>
        </r>
      </text>
    </comment>
    <comment ref="A7" authorId="1" shapeId="0" xr:uid="{53C7BFB9-FC23-42CF-9304-D379274E443C}">
      <text>
        <r>
          <rPr>
            <sz val="8"/>
            <color indexed="81"/>
            <rFont val="Tahoma"/>
            <family val="2"/>
          </rPr>
          <t xml:space="preserve">Fredric 45
Marcus 46
Gösta 47
Tomas 49
Bert 53
</t>
        </r>
      </text>
    </comment>
    <comment ref="A8" authorId="1" shapeId="0" xr:uid="{A62F8771-E3B4-41B9-A577-3B3E1388BA8B}">
      <text>
        <r>
          <rPr>
            <sz val="8"/>
            <color indexed="81"/>
            <rFont val="Tahoma"/>
            <family val="2"/>
          </rPr>
          <t>Fredric 34
Gösta 37
Marcus 40
Tomas 40
Bert 40</t>
        </r>
      </text>
    </comment>
    <comment ref="A9" authorId="1" shapeId="0" xr:uid="{659422E7-6408-4FB0-893C-F33504405604}">
      <text>
        <r>
          <rPr>
            <sz val="8"/>
            <color indexed="81"/>
            <rFont val="Tahoma"/>
            <family val="2"/>
          </rPr>
          <t xml:space="preserve">Solen upp 04:24  8*C kl 05:00
Klarblå himmel, 18*C kl 08.00
Återigen en härlig fredags morgon, ja rent av ljuvlig. Vi spelade bästboll match. Gösta, Ted mot Fredrik och Benny. Kul med lite annan golf ibland. Ted avslutade med i fin birdie, som gjorde att matchen delades rättvist. Carlsson gick miste om presentkortet, med idag var det laget som gällde. Hoppas vi syns nästa fredag. Trevlig Pingst på Er 💋💋
</t>
        </r>
      </text>
    </comment>
    <comment ref="B9" authorId="1" shapeId="0" xr:uid="{A14A875E-1442-424E-BBFD-783DE5364ED0}">
      <text>
        <r>
          <rPr>
            <sz val="9"/>
            <color indexed="81"/>
            <rFont val="Tahoma"/>
            <family val="2"/>
          </rPr>
          <t>10 7
11 6
12 7
13 3
14 6
15 3
16 7
17 3
18 6
B 48
H -11
N 37</t>
        </r>
      </text>
    </comment>
    <comment ref="D9" authorId="1" shapeId="0" xr:uid="{1F1729D8-589F-429E-B32A-3C8E62934831}">
      <text>
        <r>
          <rPr>
            <sz val="9"/>
            <color indexed="81"/>
            <rFont val="Tahoma"/>
            <family val="2"/>
          </rPr>
          <t>10 7
11 6
12 7
13 5
14 5
15 3
16 6
17 6
18 5
B 50
H -10
N 40</t>
        </r>
      </text>
    </comment>
    <comment ref="G9" authorId="1" shapeId="0" xr:uid="{24D0B4CF-03C9-4F9F-9283-93305959227C}">
      <text>
        <r>
          <rPr>
            <sz val="8"/>
            <color indexed="81"/>
            <rFont val="Tahoma"/>
            <family val="2"/>
          </rPr>
          <t>10 6
11 7
12 5
13 3
14 5
15 3
16 5
17 4
18 3 birdie
B 41
H -3
N 38</t>
        </r>
      </text>
    </comment>
    <comment ref="I9" authorId="1" shapeId="0" xr:uid="{8E227CFD-43AC-4A59-9798-484035C170EB}">
      <text>
        <r>
          <rPr>
            <sz val="9"/>
            <color indexed="81"/>
            <rFont val="Tahoma"/>
            <family val="2"/>
          </rPr>
          <t>10 8
11 8
12 7
13 4
14 5
15 4
16 6
17 5
18 5
B 52
H -9
N 43</t>
        </r>
      </text>
    </comment>
    <comment ref="A10" authorId="1" shapeId="0" xr:uid="{1383B699-BA38-4275-8C46-0DCB4BC164B2}">
      <text>
        <r>
          <rPr>
            <sz val="8"/>
            <color indexed="81"/>
            <rFont val="Arial"/>
            <family val="2"/>
          </rPr>
          <t>Benny 37
Ted 38
Gödsta 40
Fredric 43</t>
        </r>
      </text>
    </comment>
    <comment ref="A11" authorId="1" shapeId="0" xr:uid="{1A85CAD3-93A5-4A7D-B8B9-A364661BE8AC}">
      <text>
        <r>
          <rPr>
            <sz val="8"/>
            <color indexed="81"/>
            <rFont val="Arial"/>
            <family val="2"/>
          </rPr>
          <t>Benny 37
Ted 38
Gödsta 40
Fredric 43</t>
        </r>
      </text>
    </comment>
    <comment ref="A12" authorId="1" shapeId="0" xr:uid="{5758451C-659B-4343-A07F-9A5C1ED09D1E}">
      <text>
        <r>
          <rPr>
            <sz val="8"/>
            <color indexed="81"/>
            <rFont val="Tahoma"/>
            <family val="2"/>
          </rPr>
          <t xml:space="preserve">Solen upp 04:11 12*C kl 05:00
Uppehåll men lite blött på banan/ Bert
</t>
        </r>
      </text>
    </comment>
    <comment ref="B12" authorId="1" shapeId="0" xr:uid="{A77A2538-29EE-4B33-9928-89D15DF40593}">
      <text>
        <r>
          <rPr>
            <sz val="8"/>
            <color indexed="81"/>
            <rFont val="Tahoma"/>
            <family val="2"/>
          </rPr>
          <t>1 5
2 5
3 3
4 6
5 8
6 6
7 5
8 7
9 5
B 50
H -14
N 36</t>
        </r>
      </text>
    </comment>
    <comment ref="C12" authorId="1" shapeId="0" xr:uid="{FCA732A3-8B97-4175-85EB-F267F269EE2B}">
      <text>
        <r>
          <rPr>
            <sz val="8"/>
            <color indexed="81"/>
            <rFont val="Tahoma"/>
            <family val="2"/>
          </rPr>
          <t>1 4
2 6
3 4
4 8
5 9
6 5
7 8
8 8
9 7
B 59
H -15
N 44</t>
        </r>
      </text>
    </comment>
    <comment ref="D12" authorId="1" shapeId="0" xr:uid="{6D13A91E-7625-499C-8914-3DC2EE0FB3BB}">
      <text>
        <r>
          <rPr>
            <sz val="8"/>
            <color indexed="81"/>
            <rFont val="Tahoma"/>
            <family val="2"/>
          </rPr>
          <t xml:space="preserve">1 5
2 5
3 3
4 7
5 6
6 6
7 4
8 9
9 4
B 49
H -13
N 36
</t>
        </r>
      </text>
    </comment>
    <comment ref="G12" authorId="1" shapeId="0" xr:uid="{0FDF0C44-35C0-49E9-83F3-643BC74A7929}">
      <text>
        <r>
          <rPr>
            <sz val="8"/>
            <color indexed="81"/>
            <rFont val="Tahoma"/>
            <family val="2"/>
          </rPr>
          <t>1 6
2 4
3 5
4 6
5 6
6 5
7 3
8 5
9 5
B 45
H -5
N 40</t>
        </r>
      </text>
    </comment>
    <comment ref="H12" authorId="1" shapeId="0" xr:uid="{7CED8B62-8722-464D-9A57-CED4E264F195}">
      <text>
        <r>
          <rPr>
            <sz val="8"/>
            <color indexed="81"/>
            <rFont val="Tahoma"/>
            <family val="2"/>
          </rPr>
          <t>1 5
2 8
3 5
4 7
5 7
6 5
7 5
8 8
9 5
B 55
H -12
N 43</t>
        </r>
      </text>
    </comment>
    <comment ref="I12" authorId="1" shapeId="0" xr:uid="{BDC04857-C710-4226-970A-3D6AF14003F7}">
      <text>
        <r>
          <rPr>
            <sz val="8"/>
            <color indexed="81"/>
            <rFont val="Tahoma"/>
            <family val="2"/>
          </rPr>
          <t>1 6
2 5
3 6
4 7
5 6
6 6
7 5
8 9
9 6
B 56
H -12
N 44</t>
        </r>
      </text>
    </comment>
    <comment ref="A13" authorId="1" shapeId="0" xr:uid="{7956F65E-8164-41CA-A6E0-E05FA6CBEB8A}">
      <text>
        <r>
          <rPr>
            <sz val="8"/>
            <color indexed="81"/>
            <rFont val="Tahoma"/>
            <family val="2"/>
          </rPr>
          <t xml:space="preserve">Ted 45
Gösta 49 
Tomas 55
Frdric 56
Bert 59
</t>
        </r>
      </text>
    </comment>
    <comment ref="A14" authorId="1" shapeId="0" xr:uid="{08CDE6D1-7AD0-45B8-8EC8-DD5765991718}">
      <text>
        <r>
          <rPr>
            <sz val="8"/>
            <color indexed="81"/>
            <rFont val="Tahoma"/>
            <family val="2"/>
          </rPr>
          <t xml:space="preserve">Benny 36/50
Gösta 36/49
Ted 40/45
Tomas 43/55
Fredric 44/56
Bert 44/59
</t>
        </r>
      </text>
    </comment>
    <comment ref="A15" authorId="1" shapeId="0" xr:uid="{252F5BC3-3A05-40E6-B816-B9B949A44E2A}">
      <text>
        <r>
          <rPr>
            <sz val="8"/>
            <color indexed="81"/>
            <rFont val="Tahoma"/>
            <family val="2"/>
          </rPr>
          <t xml:space="preserve">Solen upp 04:01 14*C kl 05:00
"Ted o Benny slogs heroiskt mot Gösta o Tomas men tyvärr vann dom med 1 upp/Benny" "Till saken hör att Benny o Ted blev tvingade att lämna två slag till Gösta o Tomas, viikel var minst ett slag för mycket. Grattis till bra spel . Jag uppskattar att bruttoresultatet ligger väldigt nära 35 för båda lagen/Ted"
</t>
        </r>
      </text>
    </comment>
    <comment ref="A16" authorId="1" shapeId="0" xr:uid="{7DD7335C-D102-48A8-9BEC-251F1D220AEE}">
      <text/>
    </comment>
    <comment ref="A17" authorId="1" shapeId="0" xr:uid="{42F96226-DDCA-4A85-97FF-D730BFF33C6C}">
      <text/>
    </comment>
    <comment ref="A18" authorId="1" shapeId="0" xr:uid="{DB4CDB5B-7556-4027-B5CE-954F6C7BA738}">
      <text>
        <r>
          <rPr>
            <sz val="8"/>
            <color indexed="81"/>
            <rFont val="Tahoma"/>
            <family val="2"/>
          </rPr>
          <t>Solen upp 03,54 14*C kl 05:00
En kall början på morgonen.
Gösta som segrare med stabilt spel.
Birdie av Fredrik på 3an efter vattenstuds</t>
        </r>
      </text>
    </comment>
    <comment ref="D18" authorId="1" shapeId="0" xr:uid="{B39D7311-E8FD-4AF3-9287-205E06502BA0}">
      <text>
        <r>
          <rPr>
            <sz val="9"/>
            <color indexed="81"/>
            <rFont val="Tahoma"/>
            <family val="2"/>
          </rPr>
          <t>1 6
2 4
3 6
4 4
5 5
6 3
7 9
8 5
9 4
B 46
H -6
N 40</t>
        </r>
      </text>
    </comment>
    <comment ref="F18" authorId="1" shapeId="0" xr:uid="{C9351A7A-97B0-440B-9A9F-AA9085EC0DC0}">
      <text>
        <r>
          <rPr>
            <sz val="9"/>
            <color indexed="81"/>
            <rFont val="Tahoma"/>
            <family val="2"/>
          </rPr>
          <t>1 6
2 4
3 4
4 4
5 5
6 4
7 7
8 4
9 4
B 42
H -6
N 36</t>
        </r>
      </text>
    </comment>
    <comment ref="H18" authorId="1" shapeId="0" xr:uid="{4E2F9CC2-A553-40AC-8ADB-61D274090A13}">
      <text>
        <r>
          <rPr>
            <sz val="9"/>
            <color indexed="81"/>
            <rFont val="Tahoma"/>
            <family val="2"/>
          </rPr>
          <t>1 8
2 4
3 5
4 4
5 6
6 5
7 10
8 5
9 5
B 52
H -11
N 41</t>
        </r>
      </text>
    </comment>
    <comment ref="I18" authorId="1" shapeId="0" xr:uid="{88CD4A64-F8E8-4C62-A2F2-27468F625A9A}">
      <text>
        <r>
          <rPr>
            <sz val="9"/>
            <color indexed="81"/>
            <rFont val="Tahoma"/>
            <family val="2"/>
          </rPr>
          <t>1 10
2 7
3 3 birdie
4 4
5 9
6 5
7 9
8 7
9 3
B 57
H -10
N 47</t>
        </r>
      </text>
    </comment>
    <comment ref="A19" authorId="1" shapeId="0" xr:uid="{BABE1FB0-998F-4B1F-979C-36E44186D1E1}">
      <text>
        <r>
          <rPr>
            <sz val="8"/>
            <color indexed="81"/>
            <rFont val="Tahoma"/>
            <family val="2"/>
          </rPr>
          <t xml:space="preserve">Marcus 42
Gösta 44
Tomas 52
Fredric 57 birdie 3
</t>
        </r>
      </text>
    </comment>
    <comment ref="A20" authorId="1" shapeId="0" xr:uid="{FE5EBBC7-F47F-431A-80DA-85361161E94E}">
      <text>
        <r>
          <rPr>
            <sz val="8"/>
            <color indexed="81"/>
            <rFont val="Tahoma"/>
            <family val="2"/>
          </rPr>
          <t xml:space="preserve">Gösta 34/44
Marcus 36/42
Tomas 42/52
Fredric 47/57 birdie 3
</t>
        </r>
      </text>
    </comment>
    <comment ref="A21" authorId="1" shapeId="0" xr:uid="{8B0C146C-4DF0-4167-A3BB-8528C297D490}">
      <text>
        <r>
          <rPr>
            <sz val="8"/>
            <color indexed="81"/>
            <rFont val="Tahoma"/>
            <family val="2"/>
          </rPr>
          <t>Solen upp 03,50 12*C kl 05:00
Lite kallt i skuggan de 4 första hålen, sen kom lite mer värme och dagen erbjöd idealistkt golfväder.</t>
        </r>
      </text>
    </comment>
    <comment ref="B21" authorId="1" shapeId="0" xr:uid="{FDA52D7F-93F5-4623-953F-89BB3446FE8F}">
      <text>
        <r>
          <rPr>
            <sz val="9"/>
            <color indexed="81"/>
            <rFont val="Tahoma"/>
            <family val="2"/>
          </rPr>
          <t>10 9
11 6
12 4
13 5
14 7
15 7
16 9
17 5
18 6
B 58
H -9
N 49</t>
        </r>
      </text>
    </comment>
    <comment ref="D21" authorId="1" shapeId="0" xr:uid="{6E3561AE-3746-4DDA-A6D9-95F87F8F724D}">
      <text>
        <r>
          <rPr>
            <sz val="9"/>
            <color indexed="81"/>
            <rFont val="Tahoma"/>
            <family val="2"/>
          </rPr>
          <t>10 8
11 6
12 4
13 5
14 5
15 5
16 6
17 4
18 8
B 51
H -10
N 41</t>
        </r>
      </text>
    </comment>
    <comment ref="H21" authorId="1" shapeId="0" xr:uid="{0B7AABE8-68F8-4335-ABC3-3B2F2978F2E5}">
      <text>
        <r>
          <rPr>
            <sz val="9"/>
            <color indexed="81"/>
            <rFont val="Tahoma"/>
            <family val="2"/>
          </rPr>
          <t>10 6
11 5
12 5
13 4
14 5
15 4
16 6
17 4
18 5
B 44
H -7
N 37</t>
        </r>
      </text>
    </comment>
    <comment ref="A22" authorId="1" shapeId="0" xr:uid="{EAD6C0A9-C8FA-4462-834C-7570F4801CB4}">
      <text>
        <r>
          <rPr>
            <sz val="8"/>
            <color indexed="81"/>
            <rFont val="Tahoma"/>
            <family val="2"/>
          </rPr>
          <t>Tomas 44
Gösta 51
Benny 58</t>
        </r>
      </text>
    </comment>
    <comment ref="A23" authorId="1" shapeId="0" xr:uid="{92608087-7256-409A-ACBB-279BEE2744DB}">
      <text>
        <r>
          <rPr>
            <sz val="8"/>
            <color indexed="81"/>
            <rFont val="Tahoma"/>
            <family val="2"/>
          </rPr>
          <t>Tomas 37/44
Gösta 41/51
Benny 49/58</t>
        </r>
      </text>
    </comment>
    <comment ref="A25" authorId="1" shapeId="0" xr:uid="{092C340C-0EA8-4A9B-87D1-2B548A67A333}">
      <text>
        <r>
          <rPr>
            <sz val="8"/>
            <color indexed="81"/>
            <rFont val="Tahoma"/>
            <family val="2"/>
          </rPr>
          <t>Solen upp 03,53 16*C kl 05:00
Ingen raport;</t>
        </r>
      </text>
    </comment>
    <comment ref="B25" authorId="1" shapeId="0" xr:uid="{3448AEF8-95C3-46F4-B355-1FAC9DB533A4}">
      <text>
        <r>
          <rPr>
            <sz val="9"/>
            <color indexed="81"/>
            <rFont val="Tahoma"/>
            <family val="2"/>
          </rPr>
          <t>10 4
11 4
12 5
13 4 birdie
14 5
15 3
16 5
17 3
18 4
B 37
H -8
N 29</t>
        </r>
      </text>
    </comment>
    <comment ref="C25" authorId="1" shapeId="0" xr:uid="{7147B08A-6979-4244-AFD6-52C660BCFEAF}">
      <text>
        <r>
          <rPr>
            <sz val="9"/>
            <color indexed="81"/>
            <rFont val="Tahoma"/>
            <family val="2"/>
          </rPr>
          <t>10 9
11 6
12 4
13 5
14 7
15 7
16 9
17 5
18 6
B 58
H -9
N 49</t>
        </r>
      </text>
    </comment>
    <comment ref="D25" authorId="1" shapeId="0" xr:uid="{E0707F14-F1F6-45AE-8115-1FAF0D13205F}">
      <text>
        <r>
          <rPr>
            <sz val="9"/>
            <color indexed="81"/>
            <rFont val="Tahoma"/>
            <family val="2"/>
          </rPr>
          <t>10 4
11 2 birdie
12 4 birdie
13 4 birdie
14 4
15 3
16 5
17 3
18 4
B 33
H -6
N 27</t>
        </r>
      </text>
    </comment>
    <comment ref="G25" authorId="1" shapeId="0" xr:uid="{1216CEF0-0B77-45F2-A805-F2EE5D2AB71A}">
      <text>
        <r>
          <rPr>
            <sz val="9"/>
            <color indexed="81"/>
            <rFont val="Tahoma"/>
            <family val="2"/>
          </rPr>
          <t>10 4
11 2 birdie
12 4 birdie
13 4 birdie
14 4
15 3
16 5
17 3
18 4
B 33
H -6
N 27</t>
        </r>
      </text>
    </comment>
    <comment ref="H25" authorId="1" shapeId="0" xr:uid="{FCC01A2C-5AE9-4BC4-AD6C-635C4AF78766}">
      <text>
        <r>
          <rPr>
            <sz val="9"/>
            <color indexed="81"/>
            <rFont val="Tahoma"/>
            <family val="2"/>
          </rPr>
          <t>10 9
11 6
12 4
13 5
14 7
15 7
16 9
17 5
18 6
B 58
H -9
N 49</t>
        </r>
      </text>
    </comment>
    <comment ref="I25" authorId="1" shapeId="0" xr:uid="{FF8CBA6E-B10C-40C0-A5D6-F0C9AF1AE818}">
      <text>
        <r>
          <rPr>
            <sz val="9"/>
            <color indexed="81"/>
            <rFont val="Tahoma"/>
            <family val="2"/>
          </rPr>
          <t>10 4
11 2 birdie
12 4 birdie
13 4 birdie
14 4
15 3
16 5
17 3
18 4
B 33
H -6
N 27</t>
        </r>
      </text>
    </comment>
    <comment ref="A26" authorId="1" shapeId="0" xr:uid="{0AC7BDFE-CCE3-4CB6-AA3A-7B1FB3ECE530}">
      <text>
        <r>
          <rPr>
            <sz val="8"/>
            <color indexed="81"/>
            <rFont val="Tahoma"/>
            <family val="2"/>
          </rPr>
          <t>3-manna scramble</t>
        </r>
      </text>
    </comment>
    <comment ref="A27" authorId="1" shapeId="0" xr:uid="{8DE17204-2D8F-460D-9710-444CA26829C4}">
      <text>
        <r>
          <rPr>
            <sz val="8"/>
            <color indexed="81"/>
            <rFont val="Tahoma"/>
            <family val="2"/>
          </rPr>
          <t>Ted 27
Gösta 27
Fredric 27
Benny 29
Bert 29
Tomas 29</t>
        </r>
      </text>
    </comment>
    <comment ref="A28" authorId="1" shapeId="0" xr:uid="{86F02944-8DF5-4E56-8675-8B9B9B722381}">
      <text>
        <r>
          <rPr>
            <sz val="8"/>
            <color indexed="81"/>
            <rFont val="Tahoma"/>
            <family val="2"/>
          </rPr>
          <t xml:space="preserve">Solen upp 04:02 9*C kl 5:00
En sval morgon.Alla hade problem med spelet utom Gösta som vann utan motstånd.  </t>
        </r>
      </text>
    </comment>
    <comment ref="C28" authorId="1" shapeId="0" xr:uid="{E0DF445A-5C7E-4725-A14B-E6A463CB6B52}">
      <text>
        <r>
          <rPr>
            <sz val="9"/>
            <color indexed="81"/>
            <rFont val="Tahoma"/>
            <family val="2"/>
          </rPr>
          <t>1 6
2 6
3 5
4 9
5 7
6 9
7 4
8 9
9 8
B 63
H -15
N 48</t>
        </r>
      </text>
    </comment>
    <comment ref="D28" authorId="1" shapeId="0" xr:uid="{3E771592-0A9A-45A4-87B1-BB1DA55933CE}">
      <text>
        <r>
          <rPr>
            <sz val="9"/>
            <color indexed="81"/>
            <rFont val="Tahoma"/>
            <family val="2"/>
          </rPr>
          <t>1 5
2 6
3 7
4 6
5 5
6 6
7 3
8 5
9 5
B 48
H -12
N 36</t>
        </r>
      </text>
    </comment>
    <comment ref="F28" authorId="1" shapeId="0" xr:uid="{97C1F675-0AAD-4C9E-9888-C078404A8078}">
      <text>
        <r>
          <rPr>
            <sz val="9"/>
            <color indexed="81"/>
            <rFont val="Tahoma"/>
            <family val="2"/>
          </rPr>
          <t>1 7
2 9
3 6
4 7
5 6
6 6
7 4
8 4
9 5
B 54
H -8
N 46</t>
        </r>
      </text>
    </comment>
    <comment ref="G28" authorId="1" shapeId="0" xr:uid="{296A0C00-0BEE-4896-BAF3-0653DD90B880}">
      <text>
        <r>
          <rPr>
            <sz val="9"/>
            <color indexed="81"/>
            <rFont val="Tahoma"/>
            <family val="2"/>
          </rPr>
          <t>1 5
2 7
3 4
4 6
5 6
6 7
7 4
8 6
9 6
B 51
H -5
N 46</t>
        </r>
      </text>
    </comment>
    <comment ref="H28" authorId="1" shapeId="0" xr:uid="{A511192D-14F2-45A9-B6D0-58681B44C126}">
      <text>
        <r>
          <rPr>
            <sz val="9"/>
            <color indexed="81"/>
            <rFont val="Tahoma"/>
            <family val="2"/>
          </rPr>
          <t>1 6
2 8
3 5
4 7
5 8
6 6
7 6
8 7
9 6
B 59
H -12
N 47</t>
        </r>
      </text>
    </comment>
    <comment ref="I28" authorId="1" shapeId="0" xr:uid="{E3B1D389-0140-4678-9C81-EFFD180CDA7E}">
      <text>
        <r>
          <rPr>
            <sz val="9"/>
            <color indexed="81"/>
            <rFont val="Tahoma"/>
            <family val="2"/>
          </rPr>
          <t>1 7
2 7
3 5
4 8
5 7
6 6
7 5
8 7
9 9
B 61
H -11
N 50</t>
        </r>
      </text>
    </comment>
    <comment ref="A29" authorId="1" shapeId="0" xr:uid="{84C060B0-31FE-4419-8E7F-76F37E644F3D}">
      <text>
        <r>
          <rPr>
            <sz val="8"/>
            <color indexed="81"/>
            <rFont val="Tahoma"/>
            <family val="2"/>
          </rPr>
          <t>Ted 51
Gösta 48
Marcus 54
Fredric 61
Bert 63
Tomas 59</t>
        </r>
      </text>
    </comment>
    <comment ref="A30" authorId="1" shapeId="0" xr:uid="{9FD37D58-440C-436C-A2BA-567F55110C54}">
      <text>
        <r>
          <rPr>
            <sz val="8"/>
            <color indexed="81"/>
            <rFont val="Tahoma"/>
            <family val="2"/>
          </rPr>
          <t>Gösta 36/48
Ted 41/46
Fredric 50/61
Marcus 43/51
Bert 48/63
Tomas 47/59</t>
        </r>
      </text>
    </comment>
    <comment ref="A31" authorId="1" shapeId="0" xr:uid="{E51E7FE5-9CF0-4A8D-9A38-1C634D5E51AF}">
      <text>
        <r>
          <rPr>
            <sz val="8"/>
            <color indexed="81"/>
            <rFont val="Tahoma"/>
            <family val="2"/>
          </rPr>
          <t>Solen upp 04:11 13*C kl 5:00
Blöt bana och bilförbud men varmt i solen.</t>
        </r>
      </text>
    </comment>
    <comment ref="F31" authorId="1" shapeId="0" xr:uid="{089FCE27-4797-4F23-AE8B-20F9F6644F57}">
      <text>
        <r>
          <rPr>
            <sz val="9"/>
            <color indexed="81"/>
            <rFont val="Tahoma"/>
            <family val="2"/>
          </rPr>
          <t>1 5
2 3
3 6
4 4
5 4
6 5
7 7
8 4
9 3
B 41
H -6
N 35</t>
        </r>
      </text>
    </comment>
    <comment ref="G31" authorId="1" shapeId="0" xr:uid="{051CB01F-1984-4324-B976-6A003E38CDBB}">
      <text>
        <r>
          <rPr>
            <sz val="9"/>
            <color indexed="81"/>
            <rFont val="Tahoma"/>
            <family val="2"/>
          </rPr>
          <t>1 6
2 4
3 5
4 4
5 6
6 4
7 7
8 5
9 3
B 44
H -4
N 40</t>
        </r>
      </text>
    </comment>
    <comment ref="H31" authorId="1" shapeId="0" xr:uid="{2AF7687B-1980-488A-A088-BBBA79B58B63}">
      <text>
        <r>
          <rPr>
            <sz val="9"/>
            <color indexed="81"/>
            <rFont val="Tahoma"/>
            <family val="2"/>
          </rPr>
          <t>1 8
2 5
3 6
4 5
5 5
6 6
7 9
8 6
9 5
B 55
H -10
N 45</t>
        </r>
      </text>
    </comment>
    <comment ref="A32" authorId="1" shapeId="0" xr:uid="{96C5793F-3116-46AF-90BC-40230F2E419D}">
      <text>
        <r>
          <rPr>
            <sz val="8"/>
            <color indexed="81"/>
            <rFont val="Tahoma"/>
            <family val="2"/>
          </rPr>
          <t>Marcus 41
Ted 44
Tomas 55</t>
        </r>
      </text>
    </comment>
    <comment ref="A33" authorId="1" shapeId="0" xr:uid="{9B6F8E98-546B-49CE-981C-0E55884DDE9C}">
      <text>
        <r>
          <rPr>
            <sz val="8"/>
            <color indexed="81"/>
            <rFont val="Tahoma"/>
            <family val="2"/>
          </rPr>
          <t xml:space="preserve">Marcus 35/41
Ted 40/44
Tomas 45/55
</t>
        </r>
      </text>
    </comment>
    <comment ref="A35" authorId="1" shapeId="0" xr:uid="{58C019A1-47A9-437F-8882-3EBD297ED161}">
      <text>
        <r>
          <rPr>
            <sz val="8"/>
            <color indexed="81"/>
            <rFont val="Tahoma"/>
            <family val="2"/>
          </rPr>
          <t xml:space="preserve">Ted 46
Gösta 47
Marcus 51
Leo 58
</t>
        </r>
      </text>
    </comment>
    <comment ref="A36" authorId="1" shapeId="0" xr:uid="{6247C30D-45FE-4E09-8847-0B0B60799350}">
      <text>
        <r>
          <rPr>
            <sz val="8"/>
            <color indexed="81"/>
            <rFont val="Tahoma"/>
            <family val="2"/>
          </rPr>
          <t>Gösta 34/47
Ted 46/51
Leo 42/58
Marcus 43/51</t>
        </r>
      </text>
    </comment>
    <comment ref="A37" authorId="1" shapeId="0" xr:uid="{68A095D3-CF1B-4595-9798-623AF572AA97}">
      <text>
        <r>
          <rPr>
            <sz val="9"/>
            <color indexed="81"/>
            <rFont val="Tahoma"/>
            <family val="2"/>
          </rPr>
          <t>Solen upp 04:37 14*C kl 5:00
Knivskarp morgon bde på golf o väder.</t>
        </r>
      </text>
    </comment>
    <comment ref="B37" authorId="1" shapeId="0" xr:uid="{881B7A46-C251-4693-BCBE-AC0F214C4736}">
      <text>
        <r>
          <rPr>
            <sz val="9"/>
            <color indexed="81"/>
            <rFont val="Tahoma"/>
            <family val="2"/>
          </rPr>
          <t>1 6
2 4
3 5
4 5
5 6
6 4
7 5
8 7
9 3
B 45
H -9
N 36</t>
        </r>
      </text>
    </comment>
    <comment ref="D37" authorId="1" shapeId="0" xr:uid="{DC5285C9-5BDA-491A-AD82-2D6E4665A9C8}">
      <text>
        <r>
          <rPr>
            <sz val="9"/>
            <color indexed="81"/>
            <rFont val="Tahoma"/>
            <family val="2"/>
          </rPr>
          <t>1 6
2 4
3 5
4 6
5 6
6 5
7 7
8 5
9 3
B 47
H -10
N 37</t>
        </r>
      </text>
    </comment>
    <comment ref="A38" authorId="1" shapeId="0" xr:uid="{4C874372-B95E-4988-A9BD-086A40A353CD}">
      <text>
        <r>
          <rPr>
            <sz val="8"/>
            <color indexed="81"/>
            <rFont val="Tahoma"/>
            <family val="2"/>
          </rPr>
          <t>Benny 45
Gösta 47</t>
        </r>
      </text>
    </comment>
    <comment ref="A39" authorId="1" shapeId="0" xr:uid="{10B861E7-49DB-4BE4-A557-561BDBD49EBC}">
      <text>
        <r>
          <rPr>
            <sz val="8"/>
            <color indexed="81"/>
            <rFont val="Tahoma"/>
            <family val="2"/>
          </rPr>
          <t>Benny 36/45
Gösta 37/47</t>
        </r>
      </text>
    </comment>
    <comment ref="A41" authorId="1" shapeId="0" xr:uid="{8DDF1B4B-1231-4AE7-9C9E-6A3B2A07066F}">
      <text>
        <r>
          <rPr>
            <sz val="8"/>
            <color indexed="81"/>
            <rFont val="Tahoma"/>
            <family val="2"/>
          </rPr>
          <t xml:space="preserve">Ted 46
Gösta 47
Marcus 51
Leo 58
</t>
        </r>
      </text>
    </comment>
    <comment ref="A42" authorId="1" shapeId="0" xr:uid="{15721B68-ED57-465D-A991-5C7BC83285A2}">
      <text>
        <r>
          <rPr>
            <sz val="8"/>
            <color indexed="81"/>
            <rFont val="Tahoma"/>
            <family val="2"/>
          </rPr>
          <t>Gösta 34/47
Ted 41/46
Leo 42/58
Marcus 43/51</t>
        </r>
      </text>
    </comment>
    <comment ref="A43" authorId="1" shapeId="0" xr:uid="{06784E28-AFD8-496E-9730-FA3F3701B4D1}">
      <text>
        <r>
          <rPr>
            <sz val="9"/>
            <color indexed="81"/>
            <rFont val="Tahoma"/>
            <charset val="1"/>
          </rPr>
          <t>Solen upp 05:07 12*C kl 5:00
Svalt o dagg första hålen, sen en underbar morgon.</t>
        </r>
      </text>
    </comment>
    <comment ref="B43" authorId="1" shapeId="0" xr:uid="{9782E3FF-77F7-4215-A324-96212A797282}">
      <text>
        <r>
          <rPr>
            <sz val="9"/>
            <color indexed="81"/>
            <rFont val="Tahoma"/>
            <family val="2"/>
          </rPr>
          <t>10 9
11 6
12 5
13 6
14 4
15 4
16 6
17 6
18 4
B 50
H -9
N 41</t>
        </r>
      </text>
    </comment>
    <comment ref="D43" authorId="1" shapeId="0" xr:uid="{380DC04E-7C8A-411C-BFB4-DDA4293B475A}">
      <text>
        <r>
          <rPr>
            <sz val="9"/>
            <color indexed="81"/>
            <rFont val="Tahoma"/>
            <family val="2"/>
          </rPr>
          <t>10 7
11 7
12 4
13 4
14 6
15 7
16 6
17 7
18 5
B 53
H -10
N 43</t>
        </r>
      </text>
    </comment>
    <comment ref="F43" authorId="1" shapeId="0" xr:uid="{7E9ED009-0615-430B-9E9F-BF8897CFFC5B}">
      <text>
        <r>
          <rPr>
            <sz val="9"/>
            <color indexed="81"/>
            <rFont val="Tahoma"/>
            <family val="2"/>
          </rPr>
          <t xml:space="preserve">10 6
11 6
12 5
13 3
14 5
15 3
16 5
17 3
18 4
B 40
H -6
N 34
</t>
        </r>
      </text>
    </comment>
    <comment ref="H43" authorId="1" shapeId="0" xr:uid="{B8A28507-005D-4048-B4D9-009C0535E3C4}">
      <text>
        <r>
          <rPr>
            <sz val="9"/>
            <color indexed="81"/>
            <rFont val="Tahoma"/>
            <family val="2"/>
          </rPr>
          <t xml:space="preserve">10 6
11 6
12 5
13 5
14 5
15 5
16 7
17 4
18 5
B 48
H -11
N 37
</t>
        </r>
      </text>
    </comment>
    <comment ref="A44" authorId="1" shapeId="0" xr:uid="{4B3405A3-3940-4859-B6AE-5F5063005657}">
      <text>
        <r>
          <rPr>
            <sz val="8"/>
            <color indexed="81"/>
            <rFont val="Tahoma"/>
            <family val="2"/>
          </rPr>
          <t xml:space="preserve">Marcus 40
Tomas 48
Benny 50
Gösta 53
</t>
        </r>
      </text>
    </comment>
    <comment ref="A45" authorId="1" shapeId="0" xr:uid="{660501C6-D8BC-42EE-A17D-9EEDBD05A694}">
      <text>
        <r>
          <rPr>
            <sz val="8"/>
            <color indexed="81"/>
            <rFont val="Tahoma"/>
            <family val="2"/>
          </rPr>
          <t>Marcus 34/40
Tomas 37/48
Benny 41/50
Gösta 43/53</t>
        </r>
      </text>
    </comment>
    <comment ref="A46" authorId="1" shapeId="0" xr:uid="{5D615DA3-5A56-491A-89BC-ABE51F20528B}">
      <text>
        <r>
          <rPr>
            <sz val="8"/>
            <color indexed="81"/>
            <rFont val="Tahoma"/>
            <family val="2"/>
          </rPr>
          <t>Solen upp 05:22 12*C kl 5:00</t>
        </r>
        <r>
          <rPr>
            <sz val="9"/>
            <color indexed="81"/>
            <rFont val="Tahoma"/>
            <charset val="1"/>
          </rPr>
          <t xml:space="preserve">
Efter en varm med lite regnig morgon så klav Ted fram som segrare, efter väldigt bra spel. Skulle varit scramble idag, men en deltagare försov sig.</t>
        </r>
      </text>
    </comment>
    <comment ref="B46" authorId="1" shapeId="0" xr:uid="{A5A265F1-2478-4C45-8751-0F877D48040B}">
      <text>
        <r>
          <rPr>
            <sz val="9"/>
            <color indexed="81"/>
            <rFont val="Tahoma"/>
            <family val="2"/>
          </rPr>
          <t>1 6
2 5
3 4
4 7
5 7
6 6
7 4
8 9
9 8
B 56
H -14
N 42</t>
        </r>
      </text>
    </comment>
    <comment ref="D46" authorId="1" shapeId="0" xr:uid="{D244FB29-8609-4FD3-8866-3228DBEEFB0B}">
      <text>
        <r>
          <rPr>
            <sz val="9"/>
            <color indexed="81"/>
            <rFont val="Tahoma"/>
            <family val="2"/>
          </rPr>
          <t>1 6
2 5
3 4
4 7
5 7
6 7
7 4
8 5
9 5
B 50
H -13
N 37</t>
        </r>
      </text>
    </comment>
    <comment ref="G46" authorId="1" shapeId="0" xr:uid="{724EFA62-3C96-4272-AFB9-DF5BB397A74A}">
      <text>
        <r>
          <rPr>
            <sz val="9"/>
            <color indexed="81"/>
            <rFont val="Tahoma"/>
            <family val="2"/>
          </rPr>
          <t xml:space="preserve">1 5
2 6
3 3
4 6
5 5
6 5
7 3
8 5
9 4
B 42
H -5
N 37
</t>
        </r>
      </text>
    </comment>
    <comment ref="H46" authorId="1" shapeId="0" xr:uid="{12A52ABD-00E8-407C-8579-6161DD1B82D5}">
      <text>
        <r>
          <rPr>
            <sz val="9"/>
            <color indexed="81"/>
            <rFont val="Tahoma"/>
            <family val="2"/>
          </rPr>
          <t>1 6
2 6
3 4
4 8
5 7
6 7
7 4
8 4
9 8
B 54
H -13
N 41</t>
        </r>
      </text>
    </comment>
    <comment ref="I46" authorId="1" shapeId="0" xr:uid="{3C3D2479-67D9-4F08-B3D9-D6D1A22934B0}">
      <text>
        <r>
          <rPr>
            <sz val="9"/>
            <color indexed="81"/>
            <rFont val="Tahoma"/>
            <family val="2"/>
          </rPr>
          <t>1 8
2 5
3 5
4 7
5 8
6 5
7 5
8 6
9 7
B 56
H -10
N 46</t>
        </r>
      </text>
    </comment>
    <comment ref="A47" authorId="1" shapeId="0" xr:uid="{37CF27B5-EABF-4315-8B28-A6FF46FFB2CA}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A48" authorId="1" shapeId="0" xr:uid="{5F614B15-156A-4DDB-8128-D97BE5FA3B65}">
      <text/>
    </comment>
    <comment ref="A49" authorId="1" shapeId="0" xr:uid="{951C48BB-FB51-4968-82EB-712DBB5C2613}">
      <text>
        <r>
          <rPr>
            <sz val="8"/>
            <color indexed="81"/>
            <rFont val="Tahoma"/>
            <family val="2"/>
          </rPr>
          <t>Solen upp 05:38 14*  kl 5:00
Ingen rapport från banan</t>
        </r>
      </text>
    </comment>
    <comment ref="B49" authorId="1" shapeId="0" xr:uid="{69259A6B-EE03-4047-9550-5151F747B94F}">
      <text>
        <r>
          <rPr>
            <sz val="9"/>
            <color indexed="81"/>
            <rFont val="Tahoma"/>
            <family val="2"/>
          </rPr>
          <t>10 6
11 3
12 6
13 7
14 4
15 5
16 5
17 3
18 6
B 45
H -11
N 34</t>
        </r>
      </text>
    </comment>
    <comment ref="D49" authorId="1" shapeId="0" xr:uid="{FF748478-1FD1-4E81-8F64-F91BADA25A60}">
      <text>
        <r>
          <rPr>
            <sz val="9"/>
            <color indexed="81"/>
            <rFont val="Tahoma"/>
            <family val="2"/>
          </rPr>
          <t>10 6
11 4
12 8
13 8
14 7
15 6
16 8
17 4
18 4
B 55
H -13
N 42</t>
        </r>
      </text>
    </comment>
    <comment ref="A50" authorId="1" shapeId="0" xr:uid="{583D1E5C-B1BB-406F-A9E6-F236662BCEA8}">
      <text>
        <r>
          <rPr>
            <sz val="8"/>
            <color indexed="81"/>
            <rFont val="Tahoma"/>
            <family val="2"/>
          </rPr>
          <t>Benny 45
Gösta 55</t>
        </r>
      </text>
    </comment>
    <comment ref="A51" authorId="1" shapeId="0" xr:uid="{78507307-EBA6-46A4-A656-9CC8DD8C0CCB}">
      <text>
        <r>
          <rPr>
            <sz val="8"/>
            <color indexed="81"/>
            <rFont val="Tahoma"/>
            <family val="2"/>
          </rPr>
          <t>Benny 34/45
Gösta 42/55</t>
        </r>
      </text>
    </comment>
    <comment ref="A55" authorId="1" shapeId="0" xr:uid="{4A4D5098-5138-4B86-8547-964D004DC0D4}">
      <text>
        <r>
          <rPr>
            <sz val="8"/>
            <color indexed="81"/>
            <rFont val="Tahoma"/>
            <family val="2"/>
          </rPr>
          <t>Solen upp 06:11 13*  kl 5:00
Fuktigt, vindstilla, halvmulet, uppklarnande. Bra golflväder.</t>
        </r>
      </text>
    </comment>
    <comment ref="A56" authorId="1" shapeId="0" xr:uid="{E8C0562F-EF2E-42B1-85EF-1643F2355B07}">
      <text>
        <r>
          <rPr>
            <sz val="8"/>
            <color indexed="81"/>
            <rFont val="Tahoma"/>
            <family val="2"/>
          </rPr>
          <t xml:space="preserve">benny 43
Gösta 44
Leo 50
</t>
        </r>
      </text>
    </comment>
    <comment ref="A57" authorId="1" shapeId="0" xr:uid="{52E88DC0-F1FE-406D-8737-3F388BA3BCC4}">
      <text>
        <r>
          <rPr>
            <sz val="8"/>
            <color indexed="81"/>
            <rFont val="Tahoma"/>
            <family val="2"/>
          </rPr>
          <t xml:space="preserve">Benny 34/43
Gösta 34/44
Leo 40/50
</t>
        </r>
      </text>
    </comment>
    <comment ref="A70" authorId="0" shapeId="0" xr:uid="{00000000-0006-0000-0000-0000BD000000}">
      <text>
        <r>
          <rPr>
            <b/>
            <sz val="8"/>
            <color indexed="81"/>
            <rFont val="Tahoma"/>
            <family val="2"/>
          </rPr>
          <t xml:space="preserve">Flest segrar
2022             2023
</t>
        </r>
        <r>
          <rPr>
            <sz val="8"/>
            <color indexed="81"/>
            <rFont val="Tahoma"/>
            <family val="2"/>
          </rPr>
          <t xml:space="preserve">Gösta 6          Benny 5
Ted 6             Gösta 5
Benny 2         Marcus 1
Marcus 1       Tomas 1    
Micke 1
Tomas 1
Leo 1
</t>
        </r>
      </text>
    </comment>
    <comment ref="J70" authorId="2" shapeId="0" xr:uid="{00000000-0006-0000-0000-0000BE000000}">
      <text>
        <r>
          <rPr>
            <b/>
            <sz val="7"/>
            <color indexed="81"/>
            <rFont val="Tahoma"/>
            <family val="2"/>
          </rPr>
          <t xml:space="preserve">Närvaro
</t>
        </r>
        <r>
          <rPr>
            <sz val="7"/>
            <color indexed="81"/>
            <rFont val="Tahoma"/>
            <family val="2"/>
          </rPr>
          <t>2023 4,5</t>
        </r>
        <r>
          <rPr>
            <b/>
            <sz val="7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>2022 4.9</t>
        </r>
        <r>
          <rPr>
            <b/>
            <sz val="7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>2021  5,4
2020 6,0</t>
        </r>
        <r>
          <rPr>
            <b/>
            <sz val="7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>2019 6,3
2018 6,3
2017 6,3</t>
        </r>
        <r>
          <rPr>
            <b/>
            <sz val="7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>2016  6,3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2015 6,3
2014 7,2
2013 7,1
2012 7,4
2011 8,4
2010 8,3
2009 8,9</t>
        </r>
      </text>
    </comment>
    <comment ref="M70" authorId="0" shapeId="0" xr:uid="{00000000-0006-0000-0000-0000BF000000}">
      <text>
        <r>
          <rPr>
            <b/>
            <sz val="8"/>
            <color indexed="81"/>
            <rFont val="Tahoma"/>
            <family val="2"/>
          </rPr>
          <t>Snittet Netto</t>
        </r>
      </text>
    </comment>
    <comment ref="M71" authorId="0" shapeId="0" xr:uid="{00000000-0006-0000-0000-0000C0000000}">
      <text>
        <r>
          <rPr>
            <b/>
            <sz val="8"/>
            <color indexed="81"/>
            <rFont val="Tahoma"/>
            <family val="2"/>
          </rPr>
          <t>Snittet Brutto</t>
        </r>
      </text>
    </comment>
    <comment ref="K73" authorId="0" shapeId="0" xr:uid="{00000000-0006-0000-0000-0000C1000000}">
      <text>
        <r>
          <rPr>
            <sz val="8"/>
            <color indexed="81"/>
            <rFont val="Tahoma"/>
            <family val="2"/>
          </rPr>
          <t xml:space="preserve">Summa </t>
        </r>
        <r>
          <rPr>
            <b/>
            <sz val="8"/>
            <color indexed="81"/>
            <rFont val="Tahoma"/>
            <family val="2"/>
          </rPr>
          <t>Mulligan</t>
        </r>
        <r>
          <rPr>
            <sz val="8"/>
            <color indexed="81"/>
            <rFont val="Tahoma"/>
            <family val="2"/>
          </rPr>
          <t xml:space="preserve"> till
Festkassan</t>
        </r>
      </text>
    </comment>
    <comment ref="L74" authorId="0" shapeId="0" xr:uid="{00000000-0006-0000-0000-0000C2000000}">
      <text>
        <r>
          <rPr>
            <sz val="8"/>
            <color indexed="81"/>
            <rFont val="Tahoma"/>
            <family val="2"/>
          </rPr>
          <t xml:space="preserve">Summa </t>
        </r>
        <r>
          <rPr>
            <b/>
            <sz val="8"/>
            <color indexed="81"/>
            <rFont val="Tahoma"/>
            <family val="2"/>
          </rPr>
          <t>Oanmäld</t>
        </r>
        <r>
          <rPr>
            <sz val="8"/>
            <color indexed="81"/>
            <rFont val="Tahoma"/>
            <family val="2"/>
          </rPr>
          <t xml:space="preserve">
frånvaro till Festkassan</t>
        </r>
      </text>
    </comment>
    <comment ref="A75" authorId="0" shapeId="0" xr:uid="{00000000-0006-0000-0000-0000C3000000}">
      <text>
        <r>
          <rPr>
            <sz val="8"/>
            <color indexed="81"/>
            <rFont val="Tahoma"/>
            <family val="2"/>
          </rPr>
          <t>Snitt Brutto 2022
Ted 41,1
Marcus 45,6
Tomas 46,3
Gösta 46,7
Benny 49,9
Bert 51,9
Micke 53,0
Leo 53,1</t>
        </r>
      </text>
    </comment>
    <comment ref="J75" authorId="2" shapeId="0" xr:uid="{66A95869-0537-4A63-A8C4-6D63B32849EA}">
      <text>
        <r>
          <rPr>
            <sz val="8"/>
            <color indexed="81"/>
            <rFont val="Tahoma"/>
            <family val="2"/>
          </rPr>
          <t>Snitt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Brutto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202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Ted 46,0
Gösta 46,3
Marcus 47,5
Tomas 48,9
Benny 49,7
Micke 52,0
Bert 53,2
Leo 55,0</t>
        </r>
      </text>
    </comment>
    <comment ref="A76" authorId="0" shapeId="0" xr:uid="{00000000-0006-0000-0000-0000C5000000}">
      <text>
        <r>
          <rPr>
            <sz val="8"/>
            <color indexed="81"/>
            <rFont val="Tahoma"/>
            <family val="2"/>
          </rPr>
          <t>Snitt Netto 2022
Gösta 35,9
Ted 36,8
Marcus 38,7
Bert 39,1
Tomas 39,7
Leo 39,7
Benny 39,8
Micke 42,5</t>
        </r>
      </text>
    </comment>
    <comment ref="J76" authorId="2" shapeId="0" xr:uid="{6AF7E2B3-216C-41F1-B612-BEA7C31F4038}">
      <text>
        <r>
          <rPr>
            <sz val="8"/>
            <color indexed="81"/>
            <rFont val="Tahoma"/>
            <family val="2"/>
          </rPr>
          <t>Snitt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Brutto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202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Ted 46,0
Gösta 46,3
Marcus 47,5
Tomas 48,9
Benny 49,7
Micke 52,0
Bert 53,2
Leo 55,0</t>
        </r>
      </text>
    </comment>
    <comment ref="M76" authorId="0" shapeId="0" xr:uid="{00000000-0006-0000-0000-0000C7000000}">
      <text>
        <r>
          <rPr>
            <sz val="8"/>
            <color indexed="81"/>
            <rFont val="Tahoma"/>
            <family val="2"/>
          </rPr>
          <t xml:space="preserve">Totalt </t>
        </r>
        <r>
          <rPr>
            <b/>
            <sz val="8"/>
            <color indexed="81"/>
            <rFont val="Tahoma"/>
            <family val="2"/>
          </rPr>
          <t>Festkassan</t>
        </r>
      </text>
    </comment>
    <comment ref="A77" authorId="2" shapeId="0" xr:uid="{00000000-0006-0000-0000-0000C8000000}">
      <text>
        <r>
          <rPr>
            <sz val="8"/>
            <color indexed="81"/>
            <rFont val="Tahoma"/>
            <family val="2"/>
          </rPr>
          <t>Bästa närvaro: 2022
Gösta 18/18 100%</t>
        </r>
      </text>
    </comment>
    <comment ref="J77" authorId="2" shapeId="0" xr:uid="{00000000-0006-0000-0000-0000C9000000}">
      <text>
        <r>
          <rPr>
            <sz val="8"/>
            <color indexed="81"/>
            <rFont val="Tahoma"/>
            <family val="2"/>
          </rPr>
          <t>Bästa närvaro 2023
Gösta &amp; Ted 75 %
12 / 16</t>
        </r>
      </text>
    </comment>
  </commentList>
</comments>
</file>

<file path=xl/sharedStrings.xml><?xml version="1.0" encoding="utf-8"?>
<sst xmlns="http://schemas.openxmlformats.org/spreadsheetml/2006/main" count="173" uniqueCount="110">
  <si>
    <t>Datum</t>
  </si>
  <si>
    <t>Mulligan</t>
  </si>
  <si>
    <t>Snitt</t>
  </si>
  <si>
    <t xml:space="preserve"> </t>
  </si>
  <si>
    <t>Segrar</t>
  </si>
  <si>
    <t>Antal-Spel</t>
  </si>
  <si>
    <t>Frånvaro</t>
  </si>
  <si>
    <t>Närvaro %</t>
  </si>
  <si>
    <t>Birdies förra året</t>
  </si>
  <si>
    <t>#Delt.</t>
  </si>
  <si>
    <t>Mu</t>
  </si>
  <si>
    <t>Avv</t>
  </si>
  <si>
    <t>Brutto</t>
  </si>
  <si>
    <t>SnittScore Net</t>
  </si>
  <si>
    <t>SnittScore Bru</t>
  </si>
  <si>
    <t>Birdies iår</t>
  </si>
  <si>
    <t>Lars</t>
  </si>
  <si>
    <t>Benny</t>
  </si>
  <si>
    <t>Bert</t>
  </si>
  <si>
    <t>Gösta</t>
  </si>
  <si>
    <t>Leo</t>
  </si>
  <si>
    <t>Ted</t>
  </si>
  <si>
    <t>Bob</t>
  </si>
  <si>
    <t>Björn</t>
  </si>
  <si>
    <t>Slaggolf</t>
  </si>
  <si>
    <t>V20</t>
  </si>
  <si>
    <t>V21</t>
  </si>
  <si>
    <t>V22</t>
  </si>
  <si>
    <t>V25</t>
  </si>
  <si>
    <t>V26</t>
  </si>
  <si>
    <t>V27</t>
  </si>
  <si>
    <t>V28</t>
  </si>
  <si>
    <t>V29</t>
  </si>
  <si>
    <t>V30</t>
  </si>
  <si>
    <t>V32</t>
  </si>
  <si>
    <t>V33</t>
  </si>
  <si>
    <t>V34</t>
  </si>
  <si>
    <t>V37</t>
  </si>
  <si>
    <t>V39</t>
  </si>
  <si>
    <t>V36</t>
  </si>
  <si>
    <t>V43</t>
  </si>
  <si>
    <t>V38</t>
  </si>
  <si>
    <t>V40</t>
  </si>
  <si>
    <t>V41</t>
  </si>
  <si>
    <t>V42</t>
  </si>
  <si>
    <t>V44</t>
  </si>
  <si>
    <t>Höjt</t>
  </si>
  <si>
    <t>Sänkt</t>
  </si>
  <si>
    <t>Årsrev??</t>
  </si>
  <si>
    <t>B</t>
  </si>
  <si>
    <t>N</t>
  </si>
  <si>
    <t>H</t>
  </si>
  <si>
    <t>ut</t>
  </si>
  <si>
    <t>in</t>
  </si>
  <si>
    <t xml:space="preserve">   </t>
  </si>
  <si>
    <t>V45</t>
  </si>
  <si>
    <t>V46</t>
  </si>
  <si>
    <t>V47</t>
  </si>
  <si>
    <t>V48</t>
  </si>
  <si>
    <t>V49</t>
  </si>
  <si>
    <t>V50</t>
  </si>
  <si>
    <t>V51</t>
  </si>
  <si>
    <t>V52</t>
  </si>
  <si>
    <t>Marcus</t>
  </si>
  <si>
    <t>Tomas</t>
  </si>
  <si>
    <t>V19</t>
  </si>
  <si>
    <t>Tidaggolf 2020</t>
  </si>
  <si>
    <t>BC</t>
  </si>
  <si>
    <t>BJ</t>
  </si>
  <si>
    <t>BA</t>
  </si>
  <si>
    <t>GW</t>
  </si>
  <si>
    <t>LT</t>
  </si>
  <si>
    <t>MN</t>
  </si>
  <si>
    <t>TK</t>
  </si>
  <si>
    <t>Netto</t>
  </si>
  <si>
    <t xml:space="preserve"> Leo 26,5</t>
  </si>
  <si>
    <t>Midsommar</t>
  </si>
  <si>
    <t>8/9 Ci</t>
  </si>
  <si>
    <t>15/9 Mu</t>
  </si>
  <si>
    <t>22/9 Mi</t>
  </si>
  <si>
    <t>29/9 Cu</t>
  </si>
  <si>
    <t>6/10 Ci</t>
  </si>
  <si>
    <t>medräknat</t>
  </si>
  <si>
    <t>Fredric</t>
  </si>
  <si>
    <t>10/5 Cu</t>
  </si>
  <si>
    <t>17/5 Ci</t>
  </si>
  <si>
    <t>24/5 Mu</t>
  </si>
  <si>
    <t>31/5 Mi</t>
  </si>
  <si>
    <t>7/6 Cu</t>
  </si>
  <si>
    <t>14/6 Ci</t>
  </si>
  <si>
    <t>28/6 Mi</t>
  </si>
  <si>
    <t>19/7</t>
  </si>
  <si>
    <t>5/7 Mu</t>
  </si>
  <si>
    <t>12/7 Su</t>
  </si>
  <si>
    <t>Ingen golf</t>
  </si>
  <si>
    <t>26/7 Cu</t>
  </si>
  <si>
    <t>9/8 Ci</t>
  </si>
  <si>
    <t>2/8'</t>
  </si>
  <si>
    <t>16/8 Mu</t>
  </si>
  <si>
    <t>V31</t>
  </si>
  <si>
    <t>23/8 Mi</t>
  </si>
  <si>
    <t>30/8 Cu</t>
  </si>
  <si>
    <r>
      <rPr>
        <b/>
        <sz val="10"/>
        <rFont val="Arial"/>
        <family val="2"/>
      </rPr>
      <t xml:space="preserve">Löpande </t>
    </r>
    <r>
      <rPr>
        <b/>
        <sz val="9"/>
        <rFont val="Arial"/>
        <family val="2"/>
      </rPr>
      <t xml:space="preserve">
Grattis Benny!</t>
    </r>
  </si>
  <si>
    <t>Benny 23,5</t>
  </si>
  <si>
    <t>Bert 25,5</t>
  </si>
  <si>
    <t>Gösta 26,6</t>
  </si>
  <si>
    <t>Marcus 13,0</t>
  </si>
  <si>
    <t>Ted 7,9</t>
  </si>
  <si>
    <t>Tomas 23,1</t>
  </si>
  <si>
    <t>Fredric 19,3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</si>
</sst>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b/>
      <sz val="10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sz val="8"/>
      <color indexed="8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sz val="9"/>
      <color indexed="10"/>
      <name val="Arial"/>
      <family val="2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6" fillId="0" borderId="18" xfId="0" applyFont="1" applyBorder="1"/>
    <xf numFmtId="0" fontId="5" fillId="0" borderId="19" xfId="0" applyFont="1" applyBorder="1"/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7" fillId="0" borderId="23" xfId="0" applyFont="1" applyBorder="1"/>
    <xf numFmtId="0" fontId="5" fillId="4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164" fontId="2" fillId="0" borderId="0" xfId="0" applyNumberFormat="1" applyFont="1"/>
    <xf numFmtId="0" fontId="7" fillId="0" borderId="0" xfId="0" applyFont="1"/>
    <xf numFmtId="0" fontId="1" fillId="0" borderId="0" xfId="0" applyFont="1" applyAlignment="1">
      <alignment textRotation="90"/>
    </xf>
    <xf numFmtId="0" fontId="0" fillId="6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0" fillId="3" borderId="0" xfId="0" applyFill="1"/>
    <xf numFmtId="1" fontId="5" fillId="4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left"/>
    </xf>
    <xf numFmtId="0" fontId="16" fillId="0" borderId="0" xfId="0" applyFont="1"/>
    <xf numFmtId="0" fontId="16" fillId="0" borderId="26" xfId="0" applyFont="1" applyBorder="1"/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2" xfId="0" applyFont="1" applyBorder="1"/>
    <xf numFmtId="0" fontId="17" fillId="0" borderId="11" xfId="0" applyFont="1" applyBorder="1" applyAlignment="1">
      <alignment horizontal="center" textRotation="90"/>
    </xf>
    <xf numFmtId="1" fontId="17" fillId="0" borderId="11" xfId="0" applyNumberFormat="1" applyFont="1" applyBorder="1" applyAlignment="1">
      <alignment horizontal="center" textRotation="90"/>
    </xf>
    <xf numFmtId="1" fontId="17" fillId="0" borderId="13" xfId="0" applyNumberFormat="1" applyFont="1" applyBorder="1" applyAlignment="1">
      <alignment horizontal="left" textRotation="90"/>
    </xf>
    <xf numFmtId="0" fontId="17" fillId="0" borderId="0" xfId="0" applyFont="1" applyAlignment="1">
      <alignment horizontal="center" textRotation="90"/>
    </xf>
    <xf numFmtId="0" fontId="17" fillId="0" borderId="0" xfId="0" applyFont="1" applyAlignment="1">
      <alignment textRotation="90"/>
    </xf>
    <xf numFmtId="164" fontId="17" fillId="0" borderId="0" xfId="0" applyNumberFormat="1" applyFont="1" applyAlignment="1">
      <alignment textRotation="90"/>
    </xf>
    <xf numFmtId="0" fontId="17" fillId="0" borderId="26" xfId="0" applyFont="1" applyBorder="1"/>
    <xf numFmtId="1" fontId="17" fillId="0" borderId="0" xfId="0" applyNumberFormat="1" applyFont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Alignment="1">
      <alignment horizontal="left"/>
    </xf>
    <xf numFmtId="14" fontId="17" fillId="0" borderId="5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1" fontId="17" fillId="0" borderId="32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164" fontId="17" fillId="2" borderId="31" xfId="0" applyNumberFormat="1" applyFont="1" applyFill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4" fontId="17" fillId="0" borderId="3" xfId="0" applyNumberFormat="1" applyFont="1" applyBorder="1" applyAlignment="1">
      <alignment horizontal="left" vertical="center"/>
    </xf>
    <xf numFmtId="1" fontId="17" fillId="3" borderId="13" xfId="0" applyNumberFormat="1" applyFont="1" applyFill="1" applyBorder="1" applyAlignment="1">
      <alignment horizontal="left" vertical="center"/>
    </xf>
    <xf numFmtId="164" fontId="17" fillId="2" borderId="0" xfId="0" applyNumberFormat="1" applyFont="1" applyFill="1" applyAlignment="1">
      <alignment horizontal="left" vertical="center"/>
    </xf>
    <xf numFmtId="0" fontId="18" fillId="0" borderId="0" xfId="0" applyFont="1"/>
    <xf numFmtId="0" fontId="17" fillId="2" borderId="4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" fontId="17" fillId="3" borderId="14" xfId="0" applyNumberFormat="1" applyFont="1" applyFill="1" applyBorder="1" applyAlignment="1">
      <alignment horizontal="left" vertical="center"/>
    </xf>
    <xf numFmtId="164" fontId="17" fillId="0" borderId="8" xfId="0" applyNumberFormat="1" applyFont="1" applyBorder="1" applyAlignment="1">
      <alignment horizontal="left" vertical="center"/>
    </xf>
    <xf numFmtId="1" fontId="17" fillId="0" borderId="13" xfId="0" applyNumberFormat="1" applyFont="1" applyBorder="1" applyAlignment="1">
      <alignment horizontal="left" vertical="center"/>
    </xf>
    <xf numFmtId="1" fontId="17" fillId="0" borderId="14" xfId="0" applyNumberFormat="1" applyFont="1" applyBorder="1" applyAlignment="1">
      <alignment horizontal="left" vertical="center"/>
    </xf>
    <xf numFmtId="1" fontId="17" fillId="0" borderId="12" xfId="0" applyNumberFormat="1" applyFont="1" applyBorder="1" applyAlignment="1">
      <alignment horizontal="center"/>
    </xf>
    <xf numFmtId="164" fontId="17" fillId="0" borderId="27" xfId="0" applyNumberFormat="1" applyFont="1" applyBorder="1" applyAlignment="1">
      <alignment horizontal="left" vertical="center"/>
    </xf>
    <xf numFmtId="1" fontId="17" fillId="0" borderId="13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left" vertical="center"/>
    </xf>
    <xf numFmtId="1" fontId="17" fillId="0" borderId="14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7" fillId="0" borderId="29" xfId="0" applyFont="1" applyBorder="1" applyAlignment="1">
      <alignment horizontal="left" vertical="center"/>
    </xf>
    <xf numFmtId="1" fontId="17" fillId="0" borderId="15" xfId="0" applyNumberFormat="1" applyFont="1" applyBorder="1" applyAlignment="1">
      <alignment horizontal="center"/>
    </xf>
    <xf numFmtId="0" fontId="17" fillId="0" borderId="7" xfId="0" applyFont="1" applyBorder="1" applyAlignment="1">
      <alignment horizontal="left" vertical="center"/>
    </xf>
    <xf numFmtId="164" fontId="17" fillId="0" borderId="30" xfId="0" applyNumberFormat="1" applyFont="1" applyBorder="1" applyAlignment="1">
      <alignment horizontal="left" vertical="center"/>
    </xf>
    <xf numFmtId="0" fontId="17" fillId="0" borderId="3" xfId="0" applyFont="1" applyBorder="1"/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0" xfId="0" applyFont="1" applyAlignment="1">
      <alignment wrapText="1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2" fillId="0" borderId="3" xfId="1" applyFont="1" applyFill="1" applyBorder="1" applyAlignment="1">
      <alignment horizontal="left" vertical="center"/>
    </xf>
    <xf numFmtId="0" fontId="17" fillId="0" borderId="9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7" fillId="0" borderId="9" xfId="0" applyNumberFormat="1" applyFont="1" applyBorder="1" applyAlignment="1">
      <alignment horizontal="center"/>
    </xf>
    <xf numFmtId="164" fontId="17" fillId="2" borderId="1" xfId="0" applyNumberFormat="1" applyFont="1" applyFill="1" applyBorder="1" applyAlignment="1">
      <alignment horizontal="left" vertical="center"/>
    </xf>
    <xf numFmtId="164" fontId="17" fillId="2" borderId="28" xfId="0" applyNumberFormat="1" applyFont="1" applyFill="1" applyBorder="1" applyAlignment="1">
      <alignment horizontal="left" vertical="center"/>
    </xf>
    <xf numFmtId="164" fontId="17" fillId="0" borderId="0" xfId="0" applyNumberFormat="1" applyFont="1" applyAlignment="1">
      <alignment horizontal="center"/>
    </xf>
    <xf numFmtId="164" fontId="17" fillId="3" borderId="0" xfId="0" applyNumberFormat="1" applyFont="1" applyFill="1" applyAlignment="1">
      <alignment horizontal="center"/>
    </xf>
    <xf numFmtId="164" fontId="17" fillId="3" borderId="13" xfId="0" applyNumberFormat="1" applyFont="1" applyFill="1" applyBorder="1" applyAlignment="1">
      <alignment horizontal="left" vertical="center"/>
    </xf>
    <xf numFmtId="1" fontId="17" fillId="0" borderId="0" xfId="0" applyNumberFormat="1" applyFont="1" applyAlignment="1">
      <alignment horizontal="left" vertical="center"/>
    </xf>
    <xf numFmtId="1" fontId="17" fillId="3" borderId="13" xfId="0" applyNumberFormat="1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6" xfId="0" applyFont="1" applyBorder="1" applyAlignment="1">
      <alignment horizontal="left" vertical="center"/>
    </xf>
    <xf numFmtId="0" fontId="17" fillId="0" borderId="16" xfId="0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0" xfId="0" applyFont="1" applyBorder="1" applyAlignment="1">
      <alignment horizontal="left" vertical="center"/>
    </xf>
    <xf numFmtId="0" fontId="23" fillId="0" borderId="0" xfId="0" applyFont="1"/>
    <xf numFmtId="0" fontId="17" fillId="7" borderId="0" xfId="0" applyFont="1" applyFill="1" applyAlignment="1">
      <alignment horizontal="center"/>
    </xf>
    <xf numFmtId="14" fontId="17" fillId="0" borderId="5" xfId="0" quotePrefix="1" applyNumberFormat="1" applyFont="1" applyBorder="1" applyAlignment="1">
      <alignment horizontal="left" vertical="center"/>
    </xf>
    <xf numFmtId="16" fontId="17" fillId="0" borderId="5" xfId="0" quotePrefix="1" applyNumberFormat="1" applyFont="1" applyBorder="1" applyAlignment="1">
      <alignment horizontal="left" vertical="center"/>
    </xf>
    <xf numFmtId="1" fontId="17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20" fillId="0" borderId="1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E699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103868</xdr:colOff>
      <xdr:row>0</xdr:row>
      <xdr:rowOff>0</xdr:rowOff>
    </xdr:from>
    <xdr:to>
      <xdr:col>0</xdr:col>
      <xdr:colOff>698500</xdr:colOff>
      <xdr:row>4</xdr:row>
      <xdr:rowOff>117323</xdr:rowOff>
    </xdr:to>
    <xdr:pic>
      <xdr:nvPicPr>
        <xdr:cNvPr id="11016" name="Picture 1132" descr="image002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68" y="0"/>
          <a:ext cx="594632" cy="598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2"/>
  <sheetViews>
    <sheetView tabSelected="1" zoomScale="105" zoomScaleNormal="105" zoomScaleSheetLayoutView="100" workbookViewId="0">
      <pane ySplit="5" topLeftCell="A6" activePane="bottomLeft" state="frozen"/>
      <selection pane="bottomLeft" activeCell="Q5" sqref="Q5"/>
    </sheetView>
  </sheetViews>
  <sheetFormatPr defaultRowHeight="12" x14ac:dyDescent="0.2"/>
  <cols>
    <col min="1" max="1" width="11.7109375" style="32" customWidth="1"/>
    <col min="2" max="2" width="4.28515625" style="57" customWidth="1"/>
    <col min="3" max="3" width="4.28515625" style="34" bestFit="1" customWidth="1"/>
    <col min="4" max="4" width="4.28515625" style="57" bestFit="1" customWidth="1"/>
    <col min="5" max="5" width="3.42578125" style="57" bestFit="1" customWidth="1"/>
    <col min="6" max="6" width="4.42578125" style="57" bestFit="1" customWidth="1"/>
    <col min="7" max="10" width="4.28515625" style="57" bestFit="1" customWidth="1"/>
    <col min="11" max="11" width="3" style="57" customWidth="1"/>
    <col min="12" max="12" width="2.42578125" style="32" customWidth="1"/>
    <col min="13" max="13" width="4.42578125" style="32" bestFit="1" customWidth="1"/>
    <col min="14" max="14" width="1.28515625" style="32" bestFit="1" customWidth="1"/>
    <col min="15" max="15" width="2" style="34" bestFit="1" customWidth="1"/>
    <col min="16" max="17" width="2" style="32" bestFit="1" customWidth="1"/>
    <col min="18" max="18" width="3.28515625" style="32" bestFit="1" customWidth="1"/>
    <col min="19" max="19" width="2.7109375" style="35" bestFit="1" customWidth="1"/>
    <col min="20" max="20" width="3.28515625" style="32" bestFit="1" customWidth="1"/>
    <col min="21" max="21" width="3.5703125" style="32" customWidth="1"/>
    <col min="22" max="22" width="2.7109375" style="32" bestFit="1" customWidth="1"/>
    <col min="23" max="16384" width="9.140625" style="32"/>
  </cols>
  <sheetData>
    <row r="1" spans="1:23" ht="9.75" customHeight="1" x14ac:dyDescent="0.2">
      <c r="B1" s="114" t="s">
        <v>102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33"/>
    </row>
    <row r="2" spans="1:23" ht="9.75" customHeight="1" x14ac:dyDescent="0.2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  <c r="N2" s="33"/>
    </row>
    <row r="3" spans="1:23" ht="9.75" customHeight="1" x14ac:dyDescent="0.2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33"/>
    </row>
    <row r="4" spans="1:23" ht="7.5" customHeight="1" x14ac:dyDescent="0.2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6"/>
      <c r="N4" s="33"/>
    </row>
    <row r="5" spans="1:23" s="45" customFormat="1" ht="45.75" customHeight="1" thickBot="1" x14ac:dyDescent="0.25">
      <c r="A5" s="36" t="s">
        <v>0</v>
      </c>
      <c r="B5" s="37" t="s">
        <v>103</v>
      </c>
      <c r="C5" s="38" t="s">
        <v>104</v>
      </c>
      <c r="D5" s="37" t="s">
        <v>105</v>
      </c>
      <c r="E5" s="37" t="s">
        <v>75</v>
      </c>
      <c r="F5" s="37" t="s">
        <v>106</v>
      </c>
      <c r="G5" s="37" t="s">
        <v>107</v>
      </c>
      <c r="H5" s="37" t="s">
        <v>108</v>
      </c>
      <c r="I5" s="37" t="s">
        <v>109</v>
      </c>
      <c r="J5" s="39" t="s">
        <v>9</v>
      </c>
      <c r="K5" s="40" t="s">
        <v>10</v>
      </c>
      <c r="L5" s="41" t="s">
        <v>11</v>
      </c>
      <c r="M5" s="42" t="s">
        <v>2</v>
      </c>
      <c r="N5" s="43"/>
      <c r="O5" s="44"/>
      <c r="Q5" s="46"/>
      <c r="S5" s="47"/>
    </row>
    <row r="6" spans="1:23" s="55" customFormat="1" ht="9.75" customHeight="1" thickTop="1" x14ac:dyDescent="0.2">
      <c r="A6" s="48" t="s">
        <v>84</v>
      </c>
      <c r="B6" s="49"/>
      <c r="C6" s="49">
        <v>40</v>
      </c>
      <c r="D6" s="49">
        <v>37</v>
      </c>
      <c r="E6" s="49"/>
      <c r="F6" s="49">
        <v>40</v>
      </c>
      <c r="G6" s="49"/>
      <c r="H6" s="49">
        <v>40</v>
      </c>
      <c r="I6" s="50">
        <v>34</v>
      </c>
      <c r="J6" s="51">
        <f>COUNTIF(A6:I6,"&gt;0")</f>
        <v>5</v>
      </c>
      <c r="K6" s="52"/>
      <c r="L6" s="52"/>
      <c r="M6" s="53">
        <f>SUM(A6:I6)/J6</f>
        <v>38.200000000000003</v>
      </c>
      <c r="N6" s="54"/>
      <c r="P6" s="56"/>
      <c r="Q6" s="56"/>
      <c r="R6" s="56"/>
      <c r="S6" s="57"/>
      <c r="T6" s="56"/>
      <c r="U6" s="56"/>
      <c r="V6" s="56"/>
      <c r="W6" s="56"/>
    </row>
    <row r="7" spans="1:23" s="55" customFormat="1" ht="9.75" customHeight="1" x14ac:dyDescent="0.2">
      <c r="A7" s="58" t="s">
        <v>12</v>
      </c>
      <c r="B7" s="49"/>
      <c r="C7" s="49">
        <v>53</v>
      </c>
      <c r="D7" s="49">
        <v>47</v>
      </c>
      <c r="E7" s="49"/>
      <c r="F7" s="49">
        <v>46</v>
      </c>
      <c r="G7" s="49"/>
      <c r="H7" s="49">
        <v>49</v>
      </c>
      <c r="I7" s="50">
        <v>45</v>
      </c>
      <c r="J7" s="59">
        <f>SMALL(B7:I7,1)</f>
        <v>45</v>
      </c>
      <c r="M7" s="60">
        <f>SUM(B7:I7)/J6</f>
        <v>48</v>
      </c>
      <c r="N7" s="54"/>
      <c r="P7" s="32"/>
      <c r="Q7" s="61"/>
      <c r="R7" s="61"/>
      <c r="S7" s="61"/>
      <c r="T7" s="61"/>
      <c r="U7" s="61"/>
      <c r="V7" s="61"/>
      <c r="W7" s="61"/>
    </row>
    <row r="8" spans="1:23" s="55" customFormat="1" ht="9.75" customHeight="1" thickBot="1" x14ac:dyDescent="0.25">
      <c r="A8" s="62" t="s">
        <v>24</v>
      </c>
      <c r="B8" s="63"/>
      <c r="C8" s="64"/>
      <c r="D8" s="64"/>
      <c r="E8" s="64"/>
      <c r="F8" s="64"/>
      <c r="G8" s="64"/>
      <c r="H8" s="64"/>
      <c r="I8" s="65" t="s">
        <v>49</v>
      </c>
      <c r="J8" s="66">
        <f>SMALL(B6:I6,1)</f>
        <v>34</v>
      </c>
      <c r="K8" s="55">
        <f>COUNTIF(B8:I8,"M")</f>
        <v>0</v>
      </c>
      <c r="L8" s="55">
        <f>COUNTIF(B8:I8,"O")</f>
        <v>0</v>
      </c>
      <c r="M8" s="67"/>
      <c r="N8" s="54"/>
      <c r="P8" s="32"/>
    </row>
    <row r="9" spans="1:23" s="55" customFormat="1" ht="9.75" customHeight="1" thickTop="1" x14ac:dyDescent="0.2">
      <c r="A9" s="48" t="s">
        <v>85</v>
      </c>
      <c r="B9" s="109">
        <v>37</v>
      </c>
      <c r="C9" s="49"/>
      <c r="D9" s="50">
        <v>40</v>
      </c>
      <c r="E9" s="49"/>
      <c r="F9" s="49"/>
      <c r="G9" s="50">
        <v>38</v>
      </c>
      <c r="H9" s="49"/>
      <c r="I9" s="109">
        <v>43</v>
      </c>
      <c r="J9" s="51">
        <f>COUNTIF(A9:I9,"&gt;0")</f>
        <v>4</v>
      </c>
      <c r="K9" s="52"/>
      <c r="L9" s="52"/>
      <c r="M9" s="53">
        <f>SUM(B9:I9)/J9</f>
        <v>39.5</v>
      </c>
      <c r="N9" s="54"/>
      <c r="P9" s="32"/>
      <c r="Q9" s="32"/>
      <c r="R9" s="32"/>
      <c r="S9" s="32"/>
      <c r="T9" s="32"/>
      <c r="U9" s="32"/>
      <c r="V9" s="32"/>
      <c r="W9" s="32"/>
    </row>
    <row r="10" spans="1:23" s="55" customFormat="1" ht="9.75" customHeight="1" x14ac:dyDescent="0.2">
      <c r="A10" s="58" t="s">
        <v>12</v>
      </c>
      <c r="B10" s="49">
        <v>48</v>
      </c>
      <c r="C10" s="49"/>
      <c r="D10" s="49">
        <v>50</v>
      </c>
      <c r="E10" s="49"/>
      <c r="F10" s="49"/>
      <c r="G10" s="49">
        <v>41</v>
      </c>
      <c r="H10" s="49"/>
      <c r="I10" s="49">
        <v>52</v>
      </c>
      <c r="J10" s="68">
        <f>SMALL(B10:I10,1)</f>
        <v>41</v>
      </c>
      <c r="M10" s="60">
        <f>SUM(B10:I10)/J9</f>
        <v>47.75</v>
      </c>
      <c r="N10" s="54"/>
      <c r="P10" s="32"/>
      <c r="Q10" s="32"/>
      <c r="R10" s="32"/>
      <c r="S10" s="32"/>
      <c r="T10" s="32"/>
      <c r="U10" s="32"/>
      <c r="V10" s="32"/>
      <c r="W10" s="32"/>
    </row>
    <row r="11" spans="1:23" s="55" customFormat="1" ht="9.75" customHeight="1" thickBot="1" x14ac:dyDescent="0.25">
      <c r="A11" s="62" t="s">
        <v>24</v>
      </c>
      <c r="B11" s="63"/>
      <c r="C11" s="64"/>
      <c r="D11" s="64"/>
      <c r="E11" s="64"/>
      <c r="F11" s="64"/>
      <c r="G11" s="64"/>
      <c r="H11" s="64"/>
      <c r="I11" s="65"/>
      <c r="J11" s="69">
        <f>SMALL(B9:I9,1)</f>
        <v>37</v>
      </c>
      <c r="K11" s="55">
        <f>COUNTIF(B11:I11,"M")</f>
        <v>0</v>
      </c>
      <c r="L11" s="55">
        <f>COUNTIF(B11:I11,"O")</f>
        <v>0</v>
      </c>
      <c r="M11" s="67"/>
      <c r="N11" s="54"/>
      <c r="P11" s="32"/>
      <c r="Q11" s="32"/>
      <c r="R11" s="32"/>
      <c r="S11" s="32"/>
      <c r="T11" s="32"/>
      <c r="U11" s="32"/>
      <c r="V11" s="32"/>
      <c r="W11" s="32"/>
    </row>
    <row r="12" spans="1:23" s="55" customFormat="1" ht="9.75" customHeight="1" thickTop="1" x14ac:dyDescent="0.2">
      <c r="A12" s="48" t="s">
        <v>86</v>
      </c>
      <c r="B12" s="50">
        <v>36</v>
      </c>
      <c r="C12" s="49">
        <v>44</v>
      </c>
      <c r="D12" s="50">
        <v>36</v>
      </c>
      <c r="E12" s="49"/>
      <c r="F12" s="49"/>
      <c r="G12" s="49">
        <v>40</v>
      </c>
      <c r="H12" s="49">
        <v>43</v>
      </c>
      <c r="I12" s="49">
        <v>44</v>
      </c>
      <c r="J12" s="51">
        <f>COUNTIF(A12:I12,"&gt;0")</f>
        <v>6</v>
      </c>
      <c r="K12" s="52"/>
      <c r="L12" s="52"/>
      <c r="M12" s="53">
        <f>SUM(B12:I12)/J12</f>
        <v>40.5</v>
      </c>
      <c r="N12" s="54"/>
      <c r="P12" s="2"/>
      <c r="Q12" s="32"/>
      <c r="R12" s="32"/>
      <c r="S12" s="32"/>
      <c r="T12" s="32"/>
      <c r="U12" s="32"/>
      <c r="V12" s="32"/>
      <c r="W12" s="32"/>
    </row>
    <row r="13" spans="1:23" s="55" customFormat="1" ht="9.75" customHeight="1" x14ac:dyDescent="0.2">
      <c r="A13" s="58" t="s">
        <v>12</v>
      </c>
      <c r="B13" s="49">
        <v>50</v>
      </c>
      <c r="C13" s="49">
        <v>59</v>
      </c>
      <c r="D13" s="49">
        <v>49</v>
      </c>
      <c r="E13" s="49"/>
      <c r="F13" s="49"/>
      <c r="G13" s="50">
        <v>45</v>
      </c>
      <c r="H13" s="49">
        <v>55</v>
      </c>
      <c r="I13" s="49">
        <v>56</v>
      </c>
      <c r="J13" s="68">
        <f>SMALL(B13:I13,1)</f>
        <v>45</v>
      </c>
      <c r="M13" s="60">
        <f>SUM(B13:I13)/J12</f>
        <v>52.333333333333336</v>
      </c>
      <c r="N13" s="54"/>
      <c r="P13" s="2"/>
      <c r="Q13" s="32"/>
      <c r="R13" s="32"/>
      <c r="S13" s="32"/>
      <c r="T13" s="32"/>
      <c r="U13" s="32"/>
      <c r="V13" s="32"/>
      <c r="W13" s="32"/>
    </row>
    <row r="14" spans="1:23" s="55" customFormat="1" ht="9.75" customHeight="1" thickBot="1" x14ac:dyDescent="0.25">
      <c r="A14" s="62" t="s">
        <v>24</v>
      </c>
      <c r="B14" s="63"/>
      <c r="C14" s="64"/>
      <c r="D14" s="64" t="s">
        <v>49</v>
      </c>
      <c r="E14" s="64"/>
      <c r="F14" s="64"/>
      <c r="G14" s="64"/>
      <c r="H14" s="64"/>
      <c r="I14" s="65"/>
      <c r="J14" s="69">
        <f>SMALL(B12:I12,1)</f>
        <v>36</v>
      </c>
      <c r="K14" s="55">
        <f>COUNTIF(B14:I14,"M")</f>
        <v>0</v>
      </c>
      <c r="L14" s="55">
        <f>COUNTIF(B14:I14,"O")</f>
        <v>0</v>
      </c>
      <c r="M14" s="67"/>
      <c r="N14" s="54"/>
      <c r="P14" s="2"/>
      <c r="Q14" s="32"/>
      <c r="R14" s="32"/>
      <c r="S14" s="32"/>
      <c r="T14" s="32"/>
      <c r="U14" s="32"/>
      <c r="V14" s="32"/>
      <c r="W14" s="32"/>
    </row>
    <row r="15" spans="1:23" s="55" customFormat="1" ht="9.75" customHeight="1" thickTop="1" x14ac:dyDescent="0.2">
      <c r="A15" s="48" t="s">
        <v>87</v>
      </c>
      <c r="B15" s="49">
        <v>35</v>
      </c>
      <c r="C15" s="49"/>
      <c r="D15" s="49">
        <v>35</v>
      </c>
      <c r="E15" s="49"/>
      <c r="F15" s="49"/>
      <c r="G15" s="49">
        <v>35</v>
      </c>
      <c r="H15" s="49">
        <v>35</v>
      </c>
      <c r="I15" s="49"/>
      <c r="J15" s="51">
        <f>COUNTIF(A15:I15,"&gt;0")</f>
        <v>4</v>
      </c>
      <c r="K15" s="52"/>
      <c r="L15" s="52"/>
      <c r="M15" s="53">
        <f>SUM(B15:I15)/J15</f>
        <v>35</v>
      </c>
      <c r="N15" s="54"/>
      <c r="P15" s="2"/>
      <c r="Q15" s="32"/>
      <c r="R15" s="32"/>
      <c r="S15" s="32"/>
      <c r="T15" s="32"/>
      <c r="U15" s="32"/>
      <c r="V15" s="32"/>
      <c r="W15" s="32"/>
    </row>
    <row r="16" spans="1:23" s="55" customFormat="1" ht="9.75" customHeight="1" x14ac:dyDescent="0.2">
      <c r="A16" s="58" t="s">
        <v>12</v>
      </c>
      <c r="B16" s="49">
        <v>35</v>
      </c>
      <c r="C16" s="49"/>
      <c r="D16" s="49">
        <v>35</v>
      </c>
      <c r="E16" s="49"/>
      <c r="F16" s="49"/>
      <c r="G16" s="49">
        <v>35</v>
      </c>
      <c r="H16" s="49">
        <v>35</v>
      </c>
      <c r="I16" s="49"/>
      <c r="J16" s="68">
        <f>SMALL(B16:I16,1)</f>
        <v>35</v>
      </c>
      <c r="M16" s="60">
        <f>SUM(B16:I16)/J15</f>
        <v>35</v>
      </c>
      <c r="N16" s="54"/>
      <c r="P16" s="2"/>
      <c r="Q16" s="32"/>
      <c r="R16" s="32"/>
      <c r="S16" s="32"/>
      <c r="T16" s="32"/>
      <c r="U16" s="32"/>
      <c r="V16" s="32"/>
      <c r="W16" s="32"/>
    </row>
    <row r="17" spans="1:23" s="55" customFormat="1" ht="9.75" customHeight="1" thickBot="1" x14ac:dyDescent="0.25">
      <c r="A17" s="62" t="s">
        <v>24</v>
      </c>
      <c r="B17" s="63"/>
      <c r="C17" s="64"/>
      <c r="D17" s="64"/>
      <c r="E17" s="64"/>
      <c r="F17" s="64"/>
      <c r="G17" s="64"/>
      <c r="H17" s="64"/>
      <c r="I17" s="65"/>
      <c r="J17" s="69">
        <f>SMALL(B15:I15,1)</f>
        <v>35</v>
      </c>
      <c r="K17" s="55">
        <f>COUNTIF(B17:I17,"M")</f>
        <v>0</v>
      </c>
      <c r="L17" s="55">
        <f>COUNTIF(B17:I17,"O")</f>
        <v>0</v>
      </c>
      <c r="M17" s="67"/>
      <c r="N17" s="54"/>
      <c r="P17" s="2"/>
      <c r="Q17" s="32"/>
      <c r="R17" s="32"/>
      <c r="S17" s="32"/>
      <c r="T17" s="32"/>
      <c r="U17" s="32"/>
      <c r="V17" s="32"/>
      <c r="W17" s="32"/>
    </row>
    <row r="18" spans="1:23" s="55" customFormat="1" ht="9.75" customHeight="1" thickTop="1" x14ac:dyDescent="0.2">
      <c r="A18" s="48" t="s">
        <v>88</v>
      </c>
      <c r="C18" s="49"/>
      <c r="D18" s="50">
        <v>34</v>
      </c>
      <c r="E18" s="49"/>
      <c r="F18" s="49">
        <v>36</v>
      </c>
      <c r="G18" s="49"/>
      <c r="H18" s="49">
        <v>41</v>
      </c>
      <c r="I18" s="49">
        <v>47</v>
      </c>
      <c r="J18" s="51">
        <f>COUNTIF(A18:I18,"&gt;0")</f>
        <v>4</v>
      </c>
      <c r="K18" s="52"/>
      <c r="L18" s="52"/>
      <c r="M18" s="53">
        <f>SUM(B18:I18)/J18</f>
        <v>39.5</v>
      </c>
      <c r="N18" s="54"/>
      <c r="P18" s="2"/>
      <c r="Q18" s="32"/>
      <c r="R18" s="32"/>
      <c r="S18" s="32"/>
      <c r="T18" s="32"/>
      <c r="U18" s="32"/>
      <c r="V18" s="32"/>
      <c r="W18" s="32"/>
    </row>
    <row r="19" spans="1:23" s="55" customFormat="1" ht="9.75" customHeight="1" x14ac:dyDescent="0.2">
      <c r="A19" s="58" t="s">
        <v>12</v>
      </c>
      <c r="B19" s="49"/>
      <c r="C19" s="49"/>
      <c r="D19" s="49">
        <v>44</v>
      </c>
      <c r="E19" s="49"/>
      <c r="F19" s="50">
        <v>42</v>
      </c>
      <c r="G19" s="49"/>
      <c r="H19" s="49">
        <v>52</v>
      </c>
      <c r="I19" s="49">
        <v>57</v>
      </c>
      <c r="J19" s="68">
        <f>SMALL(B19:I19,1)</f>
        <v>42</v>
      </c>
      <c r="M19" s="60">
        <f>SUM(B19:I19)/J18</f>
        <v>48.75</v>
      </c>
      <c r="N19" s="54"/>
      <c r="O19" s="35"/>
      <c r="P19" s="2"/>
      <c r="Q19" s="32"/>
      <c r="R19" s="32"/>
      <c r="S19" s="32"/>
      <c r="T19" s="32"/>
      <c r="U19" s="32"/>
      <c r="V19" s="32"/>
      <c r="W19" s="32"/>
    </row>
    <row r="20" spans="1:23" s="55" customFormat="1" ht="9.75" customHeight="1" thickBot="1" x14ac:dyDescent="0.25">
      <c r="A20" s="62" t="s">
        <v>24</v>
      </c>
      <c r="B20" s="63"/>
      <c r="C20" s="64"/>
      <c r="D20" s="64" t="s">
        <v>49</v>
      </c>
      <c r="E20" s="64"/>
      <c r="F20" s="64"/>
      <c r="G20" s="64"/>
      <c r="H20" s="64"/>
      <c r="I20" s="65"/>
      <c r="J20" s="69">
        <f>SMALL(B18:I18,1)</f>
        <v>34</v>
      </c>
      <c r="K20" s="55">
        <f>COUNTIF(B20:I20,"M")</f>
        <v>0</v>
      </c>
      <c r="L20" s="55">
        <f>COUNTIF(B20:I20,"O")</f>
        <v>0</v>
      </c>
      <c r="M20" s="67"/>
      <c r="N20" s="54"/>
      <c r="O20" s="35"/>
      <c r="P20" s="2"/>
      <c r="Q20" s="32"/>
      <c r="R20" s="32"/>
      <c r="S20" s="32"/>
      <c r="T20" s="32"/>
      <c r="U20" s="32"/>
      <c r="V20" s="32"/>
      <c r="W20" s="32"/>
    </row>
    <row r="21" spans="1:23" s="55" customFormat="1" ht="9.75" customHeight="1" thickTop="1" x14ac:dyDescent="0.2">
      <c r="A21" s="48" t="s">
        <v>89</v>
      </c>
      <c r="B21" s="49">
        <v>49</v>
      </c>
      <c r="C21" s="49"/>
      <c r="D21" s="49">
        <v>41</v>
      </c>
      <c r="E21" s="49"/>
      <c r="F21" s="49"/>
      <c r="G21" s="49"/>
      <c r="H21" s="50">
        <v>37</v>
      </c>
      <c r="I21" s="49"/>
      <c r="J21" s="51">
        <f>COUNTIF(A21:I21,"&gt;0")</f>
        <v>3</v>
      </c>
      <c r="K21" s="52"/>
      <c r="L21" s="52"/>
      <c r="M21" s="53">
        <f>SUM(B21:I21)/J21</f>
        <v>42.333333333333336</v>
      </c>
      <c r="N21" s="54" t="s">
        <v>3</v>
      </c>
      <c r="O21" s="35"/>
      <c r="P21" s="2"/>
      <c r="Q21" s="32"/>
      <c r="R21" s="35"/>
      <c r="S21" s="32"/>
      <c r="T21" s="73"/>
      <c r="U21" s="73"/>
    </row>
    <row r="22" spans="1:23" s="55" customFormat="1" ht="9.75" customHeight="1" x14ac:dyDescent="0.2">
      <c r="A22" s="58" t="s">
        <v>12</v>
      </c>
      <c r="B22" s="49">
        <v>58</v>
      </c>
      <c r="C22" s="49"/>
      <c r="D22" s="49">
        <v>51</v>
      </c>
      <c r="E22" s="49"/>
      <c r="F22" s="49"/>
      <c r="G22" s="49"/>
      <c r="H22" s="50">
        <v>44</v>
      </c>
      <c r="I22" s="49"/>
      <c r="J22" s="68">
        <f>SMALL(B22:I22,1)</f>
        <v>44</v>
      </c>
      <c r="M22" s="60">
        <f>SUM(B22:I22)/J21</f>
        <v>51</v>
      </c>
      <c r="N22" s="54" t="s">
        <v>3</v>
      </c>
      <c r="O22" s="35"/>
      <c r="P22" s="2"/>
      <c r="R22" s="35"/>
      <c r="S22" s="32"/>
      <c r="T22" s="73"/>
      <c r="U22" s="73"/>
    </row>
    <row r="23" spans="1:23" s="55" customFormat="1" ht="9.75" customHeight="1" thickBot="1" x14ac:dyDescent="0.25">
      <c r="A23" s="62" t="s">
        <v>24</v>
      </c>
      <c r="B23" s="63"/>
      <c r="C23" s="64"/>
      <c r="D23" s="64"/>
      <c r="E23" s="64"/>
      <c r="F23" s="64"/>
      <c r="G23" s="64"/>
      <c r="H23" s="64" t="s">
        <v>49</v>
      </c>
      <c r="I23" s="65"/>
      <c r="J23" s="69">
        <f>SMALL(B21:I21,1)</f>
        <v>37</v>
      </c>
      <c r="K23" s="55">
        <f>COUNTIF(B23:I23,"M")</f>
        <v>0</v>
      </c>
      <c r="L23" s="55">
        <f>COUNTIF(B23:I23,"O")</f>
        <v>0</v>
      </c>
      <c r="M23" s="67"/>
      <c r="N23" s="54" t="s">
        <v>3</v>
      </c>
      <c r="O23" s="35"/>
      <c r="P23" s="2"/>
      <c r="R23" s="35"/>
      <c r="S23" s="32"/>
      <c r="T23" s="73"/>
      <c r="U23" s="73"/>
    </row>
    <row r="24" spans="1:23" s="55" customFormat="1" ht="9.75" customHeight="1" thickTop="1" thickBot="1" x14ac:dyDescent="0.25">
      <c r="A24" s="77"/>
      <c r="B24" s="117" t="s">
        <v>76</v>
      </c>
      <c r="C24" s="118"/>
      <c r="D24" s="118"/>
      <c r="E24" s="118"/>
      <c r="F24" s="118"/>
      <c r="G24" s="118"/>
      <c r="H24" s="118"/>
      <c r="I24" s="119"/>
      <c r="J24" s="78"/>
      <c r="K24" s="79"/>
      <c r="L24" s="79"/>
      <c r="M24" s="80"/>
      <c r="N24" s="54"/>
      <c r="O24" s="35"/>
      <c r="P24" s="2"/>
      <c r="R24" s="35"/>
      <c r="S24" s="35"/>
      <c r="T24" s="32"/>
      <c r="U24" s="73"/>
    </row>
    <row r="25" spans="1:23" s="55" customFormat="1" ht="9.75" customHeight="1" thickTop="1" x14ac:dyDescent="0.2">
      <c r="A25" s="48" t="s">
        <v>90</v>
      </c>
      <c r="B25" s="49">
        <v>29</v>
      </c>
      <c r="C25" s="49">
        <v>29</v>
      </c>
      <c r="D25" s="50">
        <v>27</v>
      </c>
      <c r="E25" s="49"/>
      <c r="F25" s="49"/>
      <c r="G25" s="50">
        <v>27</v>
      </c>
      <c r="H25" s="49">
        <v>29</v>
      </c>
      <c r="I25" s="50">
        <v>27</v>
      </c>
      <c r="J25" s="51">
        <f>COUNTIF(A25:I25,"&gt;0")</f>
        <v>6</v>
      </c>
      <c r="K25" s="52"/>
      <c r="L25" s="52"/>
      <c r="M25" s="53">
        <f>SUM(B25:I25)/J25</f>
        <v>28</v>
      </c>
      <c r="N25" s="54"/>
      <c r="O25" s="35"/>
      <c r="P25" s="4"/>
      <c r="Q25" s="2"/>
      <c r="R25" s="35"/>
      <c r="S25" s="35"/>
      <c r="T25" s="32"/>
    </row>
    <row r="26" spans="1:23" s="55" customFormat="1" ht="9.75" customHeight="1" x14ac:dyDescent="0.2">
      <c r="A26" s="58" t="s">
        <v>12</v>
      </c>
      <c r="B26" s="49">
        <v>37</v>
      </c>
      <c r="C26" s="49">
        <v>37</v>
      </c>
      <c r="D26" s="50">
        <v>33</v>
      </c>
      <c r="E26" s="49"/>
      <c r="F26" s="49"/>
      <c r="G26" s="50">
        <v>33</v>
      </c>
      <c r="H26" s="49">
        <v>37</v>
      </c>
      <c r="I26" s="50">
        <v>33</v>
      </c>
      <c r="J26" s="68">
        <f>SMALL(B26:I26,1)</f>
        <v>33</v>
      </c>
      <c r="M26" s="60">
        <f>SUM(B26:I26)/J25</f>
        <v>35</v>
      </c>
      <c r="N26" s="54"/>
      <c r="O26" s="35"/>
      <c r="P26" s="4"/>
      <c r="Q26" s="2"/>
      <c r="R26" s="35"/>
      <c r="S26" s="35"/>
      <c r="T26" s="32"/>
    </row>
    <row r="27" spans="1:23" s="55" customFormat="1" ht="9.75" customHeight="1" thickBot="1" x14ac:dyDescent="0.25">
      <c r="A27" s="62" t="s">
        <v>24</v>
      </c>
      <c r="B27" s="63"/>
      <c r="C27" s="64"/>
      <c r="D27" s="64"/>
      <c r="E27" s="64"/>
      <c r="F27" s="64"/>
      <c r="G27" s="64"/>
      <c r="H27" s="64"/>
      <c r="I27" s="65"/>
      <c r="J27" s="69">
        <f>SMALL(B25:I25,1)</f>
        <v>27</v>
      </c>
      <c r="K27" s="55">
        <f>COUNTIF(B27:I27,"M")</f>
        <v>0</v>
      </c>
      <c r="L27" s="55">
        <f>COUNTIF(B27:I27,"O")</f>
        <v>0</v>
      </c>
      <c r="M27" s="67"/>
      <c r="N27" s="54"/>
      <c r="O27" s="35"/>
      <c r="P27" s="4"/>
      <c r="Q27" s="2"/>
      <c r="R27" s="35"/>
      <c r="S27" s="35"/>
      <c r="T27" s="32"/>
    </row>
    <row r="28" spans="1:23" s="55" customFormat="1" ht="9.75" customHeight="1" thickTop="1" x14ac:dyDescent="0.2">
      <c r="A28" s="110" t="s">
        <v>92</v>
      </c>
      <c r="B28" s="49"/>
      <c r="C28" s="49">
        <v>48</v>
      </c>
      <c r="D28" s="50">
        <v>36</v>
      </c>
      <c r="E28" s="49"/>
      <c r="F28" s="49">
        <v>46</v>
      </c>
      <c r="G28" s="49">
        <v>46</v>
      </c>
      <c r="H28" s="49">
        <v>47</v>
      </c>
      <c r="I28" s="49">
        <v>50</v>
      </c>
      <c r="J28" s="51">
        <f>COUNTIF(A28:I28,"&gt;0")</f>
        <v>6</v>
      </c>
      <c r="K28" s="52"/>
      <c r="L28" s="52"/>
      <c r="M28" s="53">
        <f>SUM(B28:I28)/J28</f>
        <v>45.5</v>
      </c>
      <c r="N28" s="54"/>
      <c r="O28" s="35"/>
      <c r="P28" s="4"/>
      <c r="Q28" s="2"/>
      <c r="R28" s="75"/>
      <c r="S28" s="35"/>
      <c r="T28" s="32"/>
    </row>
    <row r="29" spans="1:23" s="55" customFormat="1" ht="9.75" customHeight="1" x14ac:dyDescent="0.2">
      <c r="A29" s="58" t="s">
        <v>12</v>
      </c>
      <c r="B29" s="49"/>
      <c r="C29" s="49">
        <v>63</v>
      </c>
      <c r="D29" s="50">
        <v>48</v>
      </c>
      <c r="E29" s="49"/>
      <c r="F29" s="49">
        <v>54</v>
      </c>
      <c r="G29" s="49">
        <v>51</v>
      </c>
      <c r="H29" s="49">
        <v>59</v>
      </c>
      <c r="I29" s="49">
        <v>61</v>
      </c>
      <c r="J29" s="68">
        <f>SMALL(B29:I29,1)</f>
        <v>48</v>
      </c>
      <c r="M29" s="60">
        <f>SUM(B29:I29)/J28</f>
        <v>56</v>
      </c>
      <c r="N29" s="54"/>
      <c r="O29" s="35"/>
      <c r="P29" s="4"/>
      <c r="Q29" s="2"/>
      <c r="R29" s="35"/>
      <c r="S29" s="35"/>
      <c r="T29" s="32"/>
    </row>
    <row r="30" spans="1:23" s="55" customFormat="1" ht="9.75" customHeight="1" thickBot="1" x14ac:dyDescent="0.25">
      <c r="A30" s="62" t="s">
        <v>24</v>
      </c>
      <c r="B30" s="63"/>
      <c r="C30" s="64"/>
      <c r="D30" s="64" t="s">
        <v>49</v>
      </c>
      <c r="E30" s="64"/>
      <c r="F30" s="64"/>
      <c r="G30" s="64"/>
      <c r="H30" s="64"/>
      <c r="I30" s="65"/>
      <c r="J30" s="69">
        <f>SMALL(B28:I28,1)</f>
        <v>36</v>
      </c>
      <c r="K30" s="55">
        <f>COUNTIF(B30:I30,"M")</f>
        <v>0</v>
      </c>
      <c r="L30" s="55">
        <f>COUNTIF(B30:I30,"O")</f>
        <v>0</v>
      </c>
      <c r="M30" s="67"/>
      <c r="N30" s="54"/>
      <c r="O30" s="35"/>
      <c r="P30" s="4"/>
      <c r="Q30" s="2"/>
      <c r="S30" s="35"/>
      <c r="T30" s="32"/>
    </row>
    <row r="31" spans="1:23" s="55" customFormat="1" ht="9.75" customHeight="1" thickTop="1" x14ac:dyDescent="0.2">
      <c r="A31" s="110" t="s">
        <v>93</v>
      </c>
      <c r="B31" s="49"/>
      <c r="C31" s="49"/>
      <c r="D31" s="49"/>
      <c r="E31" s="49"/>
      <c r="F31" s="50">
        <v>35</v>
      </c>
      <c r="G31" s="49">
        <v>40</v>
      </c>
      <c r="H31" s="49">
        <v>45</v>
      </c>
      <c r="I31" s="49"/>
      <c r="J31" s="51">
        <f>COUNTIF(A31:I31,"&gt;0")</f>
        <v>3</v>
      </c>
      <c r="K31" s="52"/>
      <c r="L31" s="52"/>
      <c r="M31" s="53">
        <f>SUM(B31:I31)/J31</f>
        <v>40</v>
      </c>
      <c r="N31" s="54"/>
      <c r="O31" s="35"/>
      <c r="P31" s="4"/>
      <c r="Q31" s="2"/>
      <c r="S31" s="75"/>
      <c r="T31" s="76"/>
    </row>
    <row r="32" spans="1:23" s="55" customFormat="1" ht="9.75" customHeight="1" x14ac:dyDescent="0.2">
      <c r="A32" s="58" t="s">
        <v>12</v>
      </c>
      <c r="B32" s="49"/>
      <c r="C32" s="45"/>
      <c r="D32" s="45"/>
      <c r="E32" s="45"/>
      <c r="F32" s="50">
        <v>41</v>
      </c>
      <c r="G32" s="49">
        <v>44</v>
      </c>
      <c r="H32" s="49">
        <v>55</v>
      </c>
      <c r="I32" s="81"/>
      <c r="J32" s="68">
        <f>SMALL(B32:I32,1)</f>
        <v>41</v>
      </c>
      <c r="M32" s="60">
        <f>SUM(B32:I32)/J31</f>
        <v>46.666666666666664</v>
      </c>
      <c r="N32" s="54"/>
      <c r="O32" s="35"/>
      <c r="P32" s="4"/>
      <c r="Q32" s="2"/>
      <c r="S32" s="35"/>
      <c r="T32" s="32"/>
    </row>
    <row r="33" spans="1:20" s="55" customFormat="1" ht="9.75" customHeight="1" thickBot="1" x14ac:dyDescent="0.25">
      <c r="A33" s="62" t="s">
        <v>24</v>
      </c>
      <c r="B33" s="63"/>
      <c r="C33" s="64"/>
      <c r="D33" s="64"/>
      <c r="E33" s="64"/>
      <c r="F33" s="64" t="s">
        <v>49</v>
      </c>
      <c r="G33" s="64"/>
      <c r="H33" s="64"/>
      <c r="I33" s="65"/>
      <c r="J33" s="69">
        <f>SMALL(B31:I31,1)</f>
        <v>35</v>
      </c>
      <c r="K33" s="55">
        <f>COUNTIF(B33:I33,"M")</f>
        <v>0</v>
      </c>
      <c r="L33" s="55">
        <f>COUNTIF(B33:I33,"O")</f>
        <v>0</v>
      </c>
      <c r="M33" s="67"/>
      <c r="N33" s="54"/>
      <c r="O33" s="35"/>
      <c r="P33" s="4"/>
      <c r="Q33" s="2"/>
    </row>
    <row r="34" spans="1:20" s="55" customFormat="1" ht="9.75" customHeight="1" thickTop="1" x14ac:dyDescent="0.2">
      <c r="A34" s="111" t="s">
        <v>91</v>
      </c>
      <c r="B34" s="49"/>
      <c r="C34" s="49"/>
      <c r="D34" s="49"/>
      <c r="E34" s="49"/>
      <c r="F34" s="49"/>
      <c r="G34" s="49"/>
      <c r="H34" s="49"/>
      <c r="I34" s="49"/>
      <c r="J34" s="70"/>
      <c r="K34" s="52"/>
      <c r="L34" s="52"/>
      <c r="M34" s="71"/>
      <c r="N34" s="54"/>
      <c r="O34" s="35"/>
      <c r="P34" s="4"/>
      <c r="Q34" s="2"/>
      <c r="R34" s="32"/>
    </row>
    <row r="35" spans="1:20" s="55" customFormat="1" ht="9.75" customHeight="1" x14ac:dyDescent="0.2">
      <c r="A35" s="58" t="s">
        <v>12</v>
      </c>
      <c r="B35" s="49"/>
      <c r="C35" s="45"/>
      <c r="D35" s="120" t="s">
        <v>94</v>
      </c>
      <c r="E35" s="120"/>
      <c r="F35" s="120"/>
      <c r="G35" s="120"/>
      <c r="H35" s="45"/>
      <c r="I35" s="81"/>
      <c r="J35" s="72"/>
      <c r="M35" s="73"/>
      <c r="N35" s="54"/>
      <c r="O35" s="35"/>
      <c r="P35" s="4"/>
      <c r="Q35" s="2"/>
      <c r="R35" s="32"/>
    </row>
    <row r="36" spans="1:20" s="55" customFormat="1" ht="9.75" customHeight="1" thickBot="1" x14ac:dyDescent="0.25">
      <c r="A36" s="62" t="s">
        <v>24</v>
      </c>
      <c r="B36" s="63"/>
      <c r="C36" s="64"/>
      <c r="D36" s="64"/>
      <c r="E36" s="64"/>
      <c r="F36" s="64"/>
      <c r="G36" s="64"/>
      <c r="H36" s="64"/>
      <c r="I36" s="65"/>
      <c r="J36" s="74"/>
      <c r="M36" s="67"/>
      <c r="N36" s="54"/>
      <c r="O36" s="35"/>
      <c r="P36" s="4"/>
      <c r="Q36" s="2"/>
      <c r="R36" s="32"/>
    </row>
    <row r="37" spans="1:20" s="55" customFormat="1" ht="9.75" customHeight="1" thickTop="1" x14ac:dyDescent="0.2">
      <c r="A37" s="111" t="s">
        <v>95</v>
      </c>
      <c r="B37" s="50">
        <v>36</v>
      </c>
      <c r="C37" s="49"/>
      <c r="D37" s="49">
        <v>37</v>
      </c>
      <c r="E37" s="49"/>
      <c r="F37" s="49"/>
      <c r="G37" s="49"/>
      <c r="H37" s="49"/>
      <c r="I37" s="49"/>
      <c r="J37" s="51">
        <f>COUNTIF(A37:I37,"&gt;0")</f>
        <v>2</v>
      </c>
      <c r="K37" s="52"/>
      <c r="L37" s="52"/>
      <c r="M37" s="53">
        <f>SUM(B37:I37)/J37</f>
        <v>36.5</v>
      </c>
      <c r="N37" s="54"/>
      <c r="O37" s="35"/>
      <c r="P37" s="4"/>
      <c r="Q37" s="4"/>
      <c r="R37" s="2"/>
    </row>
    <row r="38" spans="1:20" s="55" customFormat="1" ht="9.75" customHeight="1" x14ac:dyDescent="0.2">
      <c r="A38" s="58" t="s">
        <v>12</v>
      </c>
      <c r="B38" s="50">
        <v>45</v>
      </c>
      <c r="C38" s="45"/>
      <c r="D38" s="49">
        <v>47</v>
      </c>
      <c r="E38" s="45"/>
      <c r="F38" s="45"/>
      <c r="G38" s="45"/>
      <c r="H38" s="45"/>
      <c r="I38" s="81"/>
      <c r="J38" s="68">
        <f>SMALL(B38:I38,1)</f>
        <v>45</v>
      </c>
      <c r="M38" s="60">
        <f>SUM(B38:I38)/J37</f>
        <v>46</v>
      </c>
      <c r="N38" s="54"/>
      <c r="O38" s="75"/>
      <c r="P38" s="113"/>
      <c r="Q38" s="4"/>
      <c r="R38" s="2"/>
    </row>
    <row r="39" spans="1:20" s="55" customFormat="1" ht="9.75" customHeight="1" thickBot="1" x14ac:dyDescent="0.25">
      <c r="A39" s="62" t="s">
        <v>24</v>
      </c>
      <c r="B39" s="63" t="s">
        <v>49</v>
      </c>
      <c r="C39" s="64"/>
      <c r="D39" s="64"/>
      <c r="E39" s="64"/>
      <c r="F39" s="64"/>
      <c r="G39" s="64"/>
      <c r="H39" s="64"/>
      <c r="I39" s="65"/>
      <c r="J39" s="69">
        <f>SMALL(B37:I37,1)</f>
        <v>36</v>
      </c>
      <c r="K39" s="55">
        <f>COUNTIF(B39:I39,"M")</f>
        <v>0</v>
      </c>
      <c r="L39" s="55">
        <f>COUNTIF(B39:I39,"O")</f>
        <v>0</v>
      </c>
      <c r="M39" s="67"/>
      <c r="N39" s="54"/>
      <c r="O39" s="35"/>
      <c r="P39" s="4"/>
      <c r="Q39" s="4"/>
      <c r="R39" s="2"/>
    </row>
    <row r="40" spans="1:20" s="55" customFormat="1" ht="9.75" customHeight="1" thickTop="1" x14ac:dyDescent="0.2">
      <c r="A40" s="111" t="s">
        <v>97</v>
      </c>
      <c r="B40" s="49"/>
      <c r="C40" s="49"/>
      <c r="D40" s="49"/>
      <c r="E40" s="49"/>
      <c r="F40" s="49"/>
      <c r="G40" s="49"/>
      <c r="H40" s="49"/>
      <c r="I40" s="49"/>
      <c r="J40" s="70"/>
      <c r="K40" s="52"/>
      <c r="L40" s="52"/>
      <c r="M40" s="71"/>
      <c r="N40" s="54"/>
      <c r="O40" s="35"/>
      <c r="P40" s="35"/>
      <c r="Q40" s="4"/>
      <c r="R40" s="2"/>
    </row>
    <row r="41" spans="1:20" s="55" customFormat="1" ht="9.75" customHeight="1" x14ac:dyDescent="0.2">
      <c r="A41" s="58" t="s">
        <v>12</v>
      </c>
      <c r="B41" s="49"/>
      <c r="C41" s="84"/>
      <c r="D41" s="120" t="s">
        <v>94</v>
      </c>
      <c r="E41" s="120"/>
      <c r="F41" s="120"/>
      <c r="G41" s="120"/>
      <c r="H41" s="84"/>
      <c r="I41" s="85"/>
      <c r="J41" s="72"/>
      <c r="M41" s="73"/>
      <c r="N41" s="54"/>
      <c r="O41" s="35"/>
      <c r="P41" s="35"/>
      <c r="Q41" s="4"/>
      <c r="R41" s="2"/>
    </row>
    <row r="42" spans="1:20" s="55" customFormat="1" ht="9.75" customHeight="1" thickBot="1" x14ac:dyDescent="0.25">
      <c r="A42" s="62" t="s">
        <v>24</v>
      </c>
      <c r="B42" s="63"/>
      <c r="C42" s="64"/>
      <c r="D42" s="64"/>
      <c r="E42" s="64"/>
      <c r="F42" s="64"/>
      <c r="G42" s="64"/>
      <c r="H42" s="64"/>
      <c r="I42" s="65"/>
      <c r="J42" s="74"/>
      <c r="M42" s="67"/>
      <c r="N42" s="54"/>
      <c r="O42" s="35"/>
      <c r="P42" s="35"/>
      <c r="Q42" s="4"/>
      <c r="R42" s="2"/>
    </row>
    <row r="43" spans="1:20" s="55" customFormat="1" ht="9.75" customHeight="1" thickTop="1" x14ac:dyDescent="0.2">
      <c r="A43" s="83" t="s">
        <v>96</v>
      </c>
      <c r="B43" s="49">
        <v>41</v>
      </c>
      <c r="C43" s="49"/>
      <c r="D43" s="49">
        <v>43</v>
      </c>
      <c r="E43" s="49"/>
      <c r="F43" s="50">
        <v>34</v>
      </c>
      <c r="G43" s="49"/>
      <c r="H43" s="49">
        <v>37</v>
      </c>
      <c r="I43" s="49"/>
      <c r="J43" s="51">
        <f>COUNTIF(A43:I43,"&gt;0")</f>
        <v>4</v>
      </c>
      <c r="K43" s="52"/>
      <c r="L43" s="52"/>
      <c r="M43" s="53">
        <f>SUM(B43:I43)/J43</f>
        <v>38.75</v>
      </c>
      <c r="N43" s="54"/>
      <c r="O43" s="35"/>
      <c r="P43" s="32"/>
      <c r="Q43" s="4"/>
      <c r="R43" s="2"/>
      <c r="S43" s="35"/>
      <c r="T43" s="32"/>
    </row>
    <row r="44" spans="1:20" s="55" customFormat="1" ht="9.75" customHeight="1" x14ac:dyDescent="0.2">
      <c r="A44" s="58" t="s">
        <v>12</v>
      </c>
      <c r="B44" s="49">
        <v>50</v>
      </c>
      <c r="C44" s="49"/>
      <c r="D44" s="49">
        <v>53</v>
      </c>
      <c r="E44" s="49"/>
      <c r="F44" s="50">
        <v>40</v>
      </c>
      <c r="G44" s="49"/>
      <c r="H44" s="49">
        <v>48</v>
      </c>
      <c r="I44" s="49"/>
      <c r="J44" s="68">
        <f>SMALL(B44:I44,1)</f>
        <v>40</v>
      </c>
      <c r="M44" s="60">
        <f>SUM(B44:I44)/J43</f>
        <v>47.75</v>
      </c>
      <c r="N44" s="54"/>
      <c r="O44" s="35"/>
      <c r="P44" s="32"/>
      <c r="Q44" s="4"/>
      <c r="R44" s="2"/>
      <c r="S44" s="35"/>
      <c r="T44" s="32"/>
    </row>
    <row r="45" spans="1:20" s="55" customFormat="1" ht="9.75" customHeight="1" thickBot="1" x14ac:dyDescent="0.25">
      <c r="A45" s="62" t="s">
        <v>24</v>
      </c>
      <c r="B45" s="63"/>
      <c r="C45" s="64"/>
      <c r="D45" s="64"/>
      <c r="E45" s="64"/>
      <c r="F45" s="64" t="s">
        <v>49</v>
      </c>
      <c r="G45" s="64"/>
      <c r="H45" s="64"/>
      <c r="I45" s="65"/>
      <c r="J45" s="69">
        <f>SMALL(B43:I43,1)</f>
        <v>34</v>
      </c>
      <c r="K45" s="55">
        <f>COUNTIF(B45:I45,"M")</f>
        <v>0</v>
      </c>
      <c r="L45" s="55">
        <f>COUNTIF(B45:I45,"O")</f>
        <v>0</v>
      </c>
      <c r="M45" s="67"/>
      <c r="N45" s="54"/>
      <c r="O45" s="35"/>
      <c r="P45" s="32"/>
      <c r="Q45" s="4"/>
      <c r="R45" s="2"/>
      <c r="S45" s="35"/>
      <c r="T45" s="32"/>
    </row>
    <row r="46" spans="1:20" s="55" customFormat="1" ht="9.75" customHeight="1" thickTop="1" x14ac:dyDescent="0.2">
      <c r="A46" s="83" t="s">
        <v>98</v>
      </c>
      <c r="B46" s="49">
        <v>42</v>
      </c>
      <c r="C46" s="49"/>
      <c r="D46" s="49">
        <v>37</v>
      </c>
      <c r="E46" s="49"/>
      <c r="F46" s="49"/>
      <c r="G46" s="50">
        <v>37</v>
      </c>
      <c r="H46" s="49">
        <v>41</v>
      </c>
      <c r="I46" s="49">
        <v>41</v>
      </c>
      <c r="J46" s="51">
        <f>COUNTIF(A46:I46,"&gt;0")</f>
        <v>5</v>
      </c>
      <c r="K46" s="52"/>
      <c r="L46" s="52"/>
      <c r="M46" s="53">
        <f>SUM(B46:I46)/J46</f>
        <v>39.6</v>
      </c>
      <c r="N46" s="54"/>
      <c r="O46" s="35"/>
      <c r="P46" s="32"/>
      <c r="Q46" s="4"/>
      <c r="R46" s="2"/>
      <c r="S46" s="35"/>
      <c r="T46" s="32"/>
    </row>
    <row r="47" spans="1:20" s="55" customFormat="1" ht="9.75" customHeight="1" x14ac:dyDescent="0.2">
      <c r="A47" s="58" t="s">
        <v>12</v>
      </c>
      <c r="B47" s="49">
        <v>56</v>
      </c>
      <c r="C47" s="49"/>
      <c r="D47" s="49">
        <v>50</v>
      </c>
      <c r="E47" s="49"/>
      <c r="F47" s="49"/>
      <c r="G47" s="50">
        <v>42</v>
      </c>
      <c r="H47" s="49">
        <v>54</v>
      </c>
      <c r="I47" s="49"/>
      <c r="J47" s="68">
        <f>SMALL(B47:I47,1)</f>
        <v>42</v>
      </c>
      <c r="M47" s="60">
        <f>SUM(B47:I47)/J46</f>
        <v>40.4</v>
      </c>
      <c r="N47" s="54"/>
      <c r="O47" s="35"/>
      <c r="P47" s="32"/>
      <c r="Q47" s="4"/>
      <c r="R47" s="2"/>
      <c r="S47" s="35"/>
      <c r="T47" s="32"/>
    </row>
    <row r="48" spans="1:20" s="55" customFormat="1" ht="9.75" customHeight="1" thickBot="1" x14ac:dyDescent="0.25">
      <c r="A48" s="62" t="s">
        <v>24</v>
      </c>
      <c r="B48" s="63"/>
      <c r="C48" s="64"/>
      <c r="D48" s="64"/>
      <c r="E48" s="64"/>
      <c r="F48" s="64"/>
      <c r="G48" s="64" t="s">
        <v>49</v>
      </c>
      <c r="H48" s="64"/>
      <c r="I48" s="65"/>
      <c r="J48" s="69">
        <f>SMALL(B46:I46,1)</f>
        <v>37</v>
      </c>
      <c r="K48" s="55">
        <f>COUNTIF(B48:I48,"M")</f>
        <v>0</v>
      </c>
      <c r="L48" s="55">
        <f>COUNTIF(B48:I48,"O")</f>
        <v>0</v>
      </c>
      <c r="M48" s="67"/>
      <c r="N48" s="54"/>
      <c r="O48" s="35"/>
      <c r="P48" s="32"/>
      <c r="Q48" s="4"/>
      <c r="R48" s="2"/>
      <c r="S48" s="35"/>
      <c r="T48" s="32"/>
    </row>
    <row r="49" spans="1:22" s="55" customFormat="1" ht="9.75" customHeight="1" thickTop="1" x14ac:dyDescent="0.2">
      <c r="A49" s="83" t="s">
        <v>100</v>
      </c>
      <c r="B49" s="50">
        <v>34</v>
      </c>
      <c r="C49" s="49"/>
      <c r="D49" s="49">
        <v>42</v>
      </c>
      <c r="E49" s="49"/>
      <c r="F49" s="49"/>
      <c r="G49" s="49"/>
      <c r="H49" s="49"/>
      <c r="I49" s="49"/>
      <c r="J49" s="51">
        <f>COUNTIF(A49:I49,"&gt;0")</f>
        <v>2</v>
      </c>
      <c r="K49" s="52"/>
      <c r="L49" s="52"/>
      <c r="M49" s="53">
        <f>SUM(B49:I49)/J49</f>
        <v>38</v>
      </c>
      <c r="N49" s="54"/>
      <c r="O49" s="35"/>
      <c r="P49" s="32"/>
      <c r="Q49" s="4"/>
      <c r="R49" s="2"/>
      <c r="S49" s="125"/>
      <c r="T49" s="126"/>
    </row>
    <row r="50" spans="1:22" s="55" customFormat="1" ht="9.75" customHeight="1" x14ac:dyDescent="0.2">
      <c r="A50" s="58" t="s">
        <v>12</v>
      </c>
      <c r="B50" s="50">
        <v>45</v>
      </c>
      <c r="C50" s="49"/>
      <c r="D50" s="49">
        <v>55</v>
      </c>
      <c r="E50" s="49"/>
      <c r="F50" s="49"/>
      <c r="G50" s="49"/>
      <c r="H50" s="49"/>
      <c r="I50" s="49"/>
      <c r="J50" s="68">
        <f>SMALL(B50:I50,1)</f>
        <v>45</v>
      </c>
      <c r="M50" s="60">
        <f>SUM(B50:I50)/J49</f>
        <v>50</v>
      </c>
      <c r="N50" s="54"/>
      <c r="O50" s="35"/>
      <c r="P50" s="32"/>
      <c r="Q50" s="4"/>
      <c r="R50" s="2"/>
      <c r="S50" s="125"/>
      <c r="T50" s="126"/>
    </row>
    <row r="51" spans="1:22" s="55" customFormat="1" ht="9.75" customHeight="1" thickBot="1" x14ac:dyDescent="0.25">
      <c r="A51" s="62" t="s">
        <v>24</v>
      </c>
      <c r="B51" s="63" t="s">
        <v>49</v>
      </c>
      <c r="C51" s="64"/>
      <c r="D51" s="64"/>
      <c r="E51" s="64"/>
      <c r="F51" s="64"/>
      <c r="G51" s="64"/>
      <c r="H51" s="64"/>
      <c r="I51" s="65"/>
      <c r="J51" s="69">
        <f>SMALL(B49:I49,1)</f>
        <v>34</v>
      </c>
      <c r="K51" s="55">
        <f>COUNTIF(B51:I51,"M")</f>
        <v>0</v>
      </c>
      <c r="L51" s="55">
        <f>COUNTIF(B51:I51,"O")</f>
        <v>0</v>
      </c>
      <c r="M51" s="67"/>
      <c r="N51" s="54"/>
      <c r="O51" s="35"/>
      <c r="P51" s="32"/>
      <c r="Q51" s="4"/>
      <c r="R51" s="2"/>
      <c r="S51" s="125"/>
      <c r="T51" s="126"/>
    </row>
    <row r="52" spans="1:22" s="55" customFormat="1" ht="9.75" customHeight="1" thickTop="1" x14ac:dyDescent="0.2">
      <c r="A52" s="83" t="s">
        <v>101</v>
      </c>
      <c r="B52" s="49"/>
      <c r="C52" s="49"/>
      <c r="D52" s="49"/>
      <c r="E52" s="49"/>
      <c r="F52" s="49"/>
      <c r="G52" s="49"/>
      <c r="H52" s="49"/>
      <c r="I52" s="49"/>
      <c r="J52" s="70"/>
      <c r="K52" s="52"/>
      <c r="L52" s="52"/>
      <c r="M52" s="71"/>
      <c r="N52" s="54"/>
      <c r="O52" s="35"/>
      <c r="P52" s="32"/>
      <c r="Q52" s="4"/>
      <c r="R52" s="2"/>
      <c r="S52" s="125"/>
      <c r="T52" s="126"/>
    </row>
    <row r="53" spans="1:22" s="55" customFormat="1" ht="9.75" customHeight="1" x14ac:dyDescent="0.2">
      <c r="A53" s="58"/>
      <c r="B53" s="49"/>
      <c r="C53" s="45"/>
      <c r="D53" s="45"/>
      <c r="E53" s="45"/>
      <c r="F53" s="45"/>
      <c r="G53" s="45"/>
      <c r="H53" s="45"/>
      <c r="I53" s="81"/>
      <c r="J53" s="72"/>
      <c r="M53" s="73"/>
      <c r="N53" s="54"/>
      <c r="O53" s="35"/>
      <c r="P53" s="35"/>
      <c r="Q53" s="4"/>
      <c r="R53" s="2"/>
      <c r="S53" s="125"/>
      <c r="T53" s="126"/>
    </row>
    <row r="54" spans="1:22" s="55" customFormat="1" ht="9.75" customHeight="1" thickBot="1" x14ac:dyDescent="0.25">
      <c r="A54" s="82"/>
      <c r="B54" s="63"/>
      <c r="C54" s="64"/>
      <c r="D54" s="64"/>
      <c r="E54" s="64"/>
      <c r="F54" s="64"/>
      <c r="G54" s="64"/>
      <c r="H54" s="64"/>
      <c r="I54" s="65"/>
      <c r="J54" s="74"/>
      <c r="M54" s="67"/>
      <c r="N54" s="54"/>
      <c r="O54" s="35"/>
      <c r="P54" s="32"/>
      <c r="Q54" s="4"/>
      <c r="R54" s="2"/>
      <c r="S54" s="125"/>
      <c r="T54" s="126"/>
      <c r="V54" s="55" t="s">
        <v>54</v>
      </c>
    </row>
    <row r="55" spans="1:22" s="55" customFormat="1" ht="9.75" customHeight="1" thickTop="1" x14ac:dyDescent="0.2">
      <c r="A55" s="86" t="s">
        <v>77</v>
      </c>
      <c r="B55" s="49"/>
      <c r="C55" s="49"/>
      <c r="D55" s="49"/>
      <c r="E55" s="49"/>
      <c r="F55" s="49"/>
      <c r="G55" s="49"/>
      <c r="H55" s="49"/>
      <c r="I55" s="49"/>
      <c r="J55" s="70"/>
      <c r="K55" s="52"/>
      <c r="L55" s="52"/>
      <c r="M55" s="71"/>
      <c r="N55" s="54"/>
      <c r="O55" s="35"/>
      <c r="P55" s="32"/>
      <c r="Q55" s="4"/>
      <c r="R55" s="2"/>
      <c r="S55" s="125"/>
      <c r="T55" s="126"/>
      <c r="V55" s="55" t="s">
        <v>54</v>
      </c>
    </row>
    <row r="56" spans="1:22" s="55" customFormat="1" ht="9.75" customHeight="1" x14ac:dyDescent="0.2">
      <c r="A56" s="58" t="s">
        <v>12</v>
      </c>
      <c r="B56" s="49"/>
      <c r="C56" s="49"/>
      <c r="D56" s="49"/>
      <c r="E56" s="49"/>
      <c r="F56" s="49"/>
      <c r="G56" s="49"/>
      <c r="H56" s="49"/>
      <c r="I56" s="49"/>
      <c r="J56" s="72"/>
      <c r="M56" s="73"/>
      <c r="N56" s="54"/>
      <c r="O56" s="75"/>
      <c r="P56" s="32"/>
      <c r="Q56" s="113"/>
      <c r="R56" s="28"/>
      <c r="S56" s="125"/>
      <c r="T56" s="126"/>
      <c r="V56" s="55" t="s">
        <v>54</v>
      </c>
    </row>
    <row r="57" spans="1:22" s="55" customFormat="1" ht="9.75" customHeight="1" thickBot="1" x14ac:dyDescent="0.25">
      <c r="A57" s="62" t="s">
        <v>24</v>
      </c>
      <c r="B57" s="63"/>
      <c r="C57" s="64"/>
      <c r="D57" s="64"/>
      <c r="E57" s="64"/>
      <c r="F57" s="64"/>
      <c r="G57" s="64"/>
      <c r="H57" s="64"/>
      <c r="I57" s="65"/>
      <c r="J57" s="74"/>
      <c r="M57" s="67"/>
      <c r="N57" s="54"/>
      <c r="O57" s="35"/>
      <c r="P57" s="32"/>
      <c r="Q57" s="4"/>
      <c r="R57" s="2"/>
      <c r="S57" s="125"/>
      <c r="T57" s="126"/>
      <c r="V57" s="55" t="s">
        <v>54</v>
      </c>
    </row>
    <row r="58" spans="1:22" s="55" customFormat="1" ht="9.75" customHeight="1" thickTop="1" x14ac:dyDescent="0.2">
      <c r="A58" s="83" t="s">
        <v>78</v>
      </c>
      <c r="B58" s="49"/>
      <c r="C58" s="49"/>
      <c r="D58" s="49"/>
      <c r="E58" s="49"/>
      <c r="F58" s="49"/>
      <c r="G58" s="49"/>
      <c r="H58" s="49"/>
      <c r="I58" s="49"/>
      <c r="J58" s="70"/>
      <c r="K58" s="52"/>
      <c r="L58" s="52"/>
      <c r="M58" s="71"/>
      <c r="N58" s="54"/>
      <c r="P58" s="32"/>
      <c r="Q58" s="35"/>
      <c r="R58" s="32"/>
      <c r="S58" s="125"/>
      <c r="T58" s="126"/>
      <c r="V58" s="55" t="s">
        <v>54</v>
      </c>
    </row>
    <row r="59" spans="1:22" s="55" customFormat="1" ht="9.75" customHeight="1" x14ac:dyDescent="0.2">
      <c r="A59" s="58"/>
      <c r="B59" s="49"/>
      <c r="C59" s="45"/>
      <c r="D59" s="45"/>
      <c r="E59" s="45"/>
      <c r="F59" s="45"/>
      <c r="G59" s="45"/>
      <c r="H59" s="45"/>
      <c r="I59" s="81"/>
      <c r="J59" s="72"/>
      <c r="M59" s="73"/>
      <c r="N59" s="87"/>
      <c r="P59" s="32"/>
      <c r="Q59" s="35"/>
      <c r="R59" s="32"/>
      <c r="S59" s="127"/>
      <c r="T59" s="128"/>
      <c r="V59" s="55" t="s">
        <v>54</v>
      </c>
    </row>
    <row r="60" spans="1:22" s="55" customFormat="1" ht="9.75" customHeight="1" thickBot="1" x14ac:dyDescent="0.25">
      <c r="A60" s="82"/>
      <c r="B60" s="63"/>
      <c r="C60" s="64"/>
      <c r="D60" s="64"/>
      <c r="E60" s="64"/>
      <c r="F60" s="64"/>
      <c r="G60" s="64"/>
      <c r="H60" s="64"/>
      <c r="I60" s="65"/>
      <c r="J60" s="74"/>
      <c r="M60" s="67"/>
      <c r="N60" s="54"/>
      <c r="P60" s="32"/>
      <c r="Q60" s="35"/>
      <c r="R60" s="32"/>
      <c r="S60" s="125"/>
      <c r="T60" s="126"/>
      <c r="V60" s="55" t="s">
        <v>54</v>
      </c>
    </row>
    <row r="61" spans="1:22" s="55" customFormat="1" ht="9.75" customHeight="1" thickTop="1" x14ac:dyDescent="0.2">
      <c r="A61" s="83" t="s">
        <v>79</v>
      </c>
      <c r="B61" s="49"/>
      <c r="C61" s="49"/>
      <c r="D61" s="49"/>
      <c r="E61" s="49"/>
      <c r="F61" s="49"/>
      <c r="G61" s="49"/>
      <c r="H61" s="49"/>
      <c r="I61" s="49"/>
      <c r="J61" s="70"/>
      <c r="K61" s="52"/>
      <c r="L61" s="52"/>
      <c r="M61" s="71"/>
      <c r="N61" s="54"/>
      <c r="P61" s="32"/>
      <c r="Q61" s="35"/>
      <c r="R61" s="32"/>
    </row>
    <row r="62" spans="1:22" s="55" customFormat="1" ht="9.75" customHeight="1" x14ac:dyDescent="0.2">
      <c r="A62" s="58"/>
      <c r="B62" s="49"/>
      <c r="C62" s="45"/>
      <c r="D62" s="45"/>
      <c r="E62" s="45"/>
      <c r="F62" s="45"/>
      <c r="G62" s="45"/>
      <c r="H62" s="45"/>
      <c r="I62" s="81"/>
      <c r="J62" s="72"/>
      <c r="M62" s="73"/>
      <c r="N62" s="54"/>
      <c r="P62" s="32"/>
      <c r="Q62" s="35"/>
      <c r="R62" s="32"/>
    </row>
    <row r="63" spans="1:22" s="55" customFormat="1" ht="9.75" customHeight="1" thickBot="1" x14ac:dyDescent="0.25">
      <c r="A63" s="82"/>
      <c r="B63" s="63"/>
      <c r="C63" s="64"/>
      <c r="D63" s="64"/>
      <c r="E63" s="64"/>
      <c r="F63" s="64"/>
      <c r="G63" s="64"/>
      <c r="H63" s="64"/>
      <c r="I63" s="65"/>
      <c r="J63" s="74"/>
      <c r="M63" s="67"/>
      <c r="N63" s="54"/>
      <c r="P63" s="32"/>
      <c r="Q63" s="35"/>
      <c r="R63" s="32"/>
    </row>
    <row r="64" spans="1:22" s="55" customFormat="1" ht="9.75" customHeight="1" thickTop="1" x14ac:dyDescent="0.2">
      <c r="A64" s="83" t="s">
        <v>80</v>
      </c>
      <c r="B64" s="49"/>
      <c r="C64" s="49"/>
      <c r="D64" s="49"/>
      <c r="E64" s="49"/>
      <c r="F64" s="49"/>
      <c r="G64" s="49"/>
      <c r="H64" s="49"/>
      <c r="I64" s="49"/>
      <c r="J64" s="70"/>
      <c r="K64" s="52"/>
      <c r="L64" s="52"/>
      <c r="M64" s="71"/>
      <c r="N64" s="54"/>
      <c r="P64" s="32"/>
      <c r="Q64" s="35"/>
      <c r="R64" s="32"/>
    </row>
    <row r="65" spans="1:22" s="55" customFormat="1" ht="9.75" customHeight="1" x14ac:dyDescent="0.2">
      <c r="A65" s="58"/>
      <c r="B65" s="49"/>
      <c r="C65" s="45"/>
      <c r="D65" s="45"/>
      <c r="E65" s="45"/>
      <c r="F65" s="45"/>
      <c r="G65" s="45"/>
      <c r="H65" s="45"/>
      <c r="I65" s="81"/>
      <c r="J65" s="72"/>
      <c r="M65" s="73"/>
      <c r="N65" s="54"/>
      <c r="P65" s="76"/>
      <c r="Q65" s="35"/>
      <c r="R65" s="32"/>
    </row>
    <row r="66" spans="1:22" s="55" customFormat="1" ht="9.75" customHeight="1" thickBot="1" x14ac:dyDescent="0.25">
      <c r="A66" s="82"/>
      <c r="B66" s="63"/>
      <c r="C66" s="64"/>
      <c r="D66" s="64"/>
      <c r="E66" s="64"/>
      <c r="F66" s="64"/>
      <c r="G66" s="64"/>
      <c r="H66" s="64"/>
      <c r="I66" s="65"/>
      <c r="J66" s="74"/>
      <c r="M66" s="67"/>
      <c r="N66" s="54"/>
      <c r="P66" s="32"/>
      <c r="Q66" s="35"/>
      <c r="R66" s="32"/>
    </row>
    <row r="67" spans="1:22" s="55" customFormat="1" ht="9.75" customHeight="1" thickTop="1" x14ac:dyDescent="0.2">
      <c r="A67" s="83" t="s">
        <v>81</v>
      </c>
      <c r="B67" s="49"/>
      <c r="C67" s="49"/>
      <c r="D67" s="49"/>
      <c r="E67" s="49"/>
      <c r="F67" s="49"/>
      <c r="G67" s="49"/>
      <c r="H67" s="49"/>
      <c r="I67" s="49"/>
      <c r="J67" s="70"/>
      <c r="K67" s="52"/>
      <c r="L67" s="52"/>
      <c r="M67" s="71"/>
      <c r="N67" s="54"/>
      <c r="P67" s="35"/>
      <c r="Q67" s="35"/>
      <c r="R67" s="32"/>
      <c r="S67" s="45"/>
      <c r="V67" s="55" t="s">
        <v>54</v>
      </c>
    </row>
    <row r="68" spans="1:22" s="55" customFormat="1" ht="9.75" customHeight="1" x14ac:dyDescent="0.2">
      <c r="A68" s="86"/>
      <c r="B68" s="49"/>
      <c r="C68" s="45"/>
      <c r="D68" s="45"/>
      <c r="E68" s="45"/>
      <c r="F68" s="45"/>
      <c r="G68" s="45"/>
      <c r="H68" s="45"/>
      <c r="I68" s="81"/>
      <c r="J68" s="72"/>
      <c r="M68" s="73"/>
      <c r="N68" s="54"/>
      <c r="P68" s="35"/>
      <c r="Q68" s="75"/>
      <c r="R68" s="76"/>
      <c r="S68" s="45"/>
      <c r="V68" s="55" t="s">
        <v>54</v>
      </c>
    </row>
    <row r="69" spans="1:22" s="55" customFormat="1" ht="9.75" customHeight="1" thickBot="1" x14ac:dyDescent="0.25">
      <c r="A69" s="88"/>
      <c r="B69" s="63"/>
      <c r="C69" s="64"/>
      <c r="D69" s="64"/>
      <c r="E69" s="64"/>
      <c r="F69" s="64"/>
      <c r="G69" s="64"/>
      <c r="H69" s="64"/>
      <c r="I69" s="65"/>
      <c r="J69" s="74"/>
      <c r="M69" s="67"/>
      <c r="N69" s="54"/>
      <c r="P69" s="35"/>
      <c r="Q69" s="35"/>
      <c r="R69" s="32"/>
      <c r="S69" s="45"/>
      <c r="V69" s="55" t="s">
        <v>54</v>
      </c>
    </row>
    <row r="70" spans="1:22" s="55" customFormat="1" ht="9.75" customHeight="1" thickTop="1" x14ac:dyDescent="0.2">
      <c r="A70" s="83" t="s">
        <v>4</v>
      </c>
      <c r="B70" s="89">
        <f>COUNTIF(B6:B60,"B")</f>
        <v>2</v>
      </c>
      <c r="C70" s="90">
        <f>COUNTIF(C6:C60,"B")</f>
        <v>0</v>
      </c>
      <c r="D70" s="91">
        <f>COUNTIF(D6:D60,"B")</f>
        <v>3</v>
      </c>
      <c r="E70" s="91">
        <f>COUNTIF(E6:E69,"B")</f>
        <v>0</v>
      </c>
      <c r="F70" s="91">
        <f>COUNTIF(F6:F60,"B")</f>
        <v>2</v>
      </c>
      <c r="G70" s="91">
        <f>COUNTIF(G6:G60,"B")</f>
        <v>1</v>
      </c>
      <c r="H70" s="91">
        <f>COUNTIF(H6:H60,"B")</f>
        <v>1</v>
      </c>
      <c r="I70" s="91">
        <f>COUNTIF(I6:I60,"B")</f>
        <v>1</v>
      </c>
      <c r="J70" s="92">
        <f>SUM(J6+J9+J12+J15+J18+J21+J25+J28+J31+J34+J37+J40+J43+J46+J49+J52+J55+J58+J61+J64+J67)/13</f>
        <v>4.1538461538461542</v>
      </c>
      <c r="K70" s="52">
        <f>SUM(K6:K69)</f>
        <v>0</v>
      </c>
      <c r="L70" s="52">
        <f>SUM(L6:L69)</f>
        <v>0</v>
      </c>
      <c r="M70" s="93">
        <f>SUM(M6+M9+M12+M15+M18+M21+M28+M31+M34+M37+M40+M43+M46+M49+M52+M55+M58+M61+M64+M67)/13</f>
        <v>36.414102564102564</v>
      </c>
      <c r="N70" s="54"/>
      <c r="P70" s="35"/>
      <c r="Q70" s="35"/>
      <c r="R70" s="32"/>
      <c r="S70" s="45"/>
      <c r="V70" s="55" t="s">
        <v>54</v>
      </c>
    </row>
    <row r="71" spans="1:22" s="55" customFormat="1" ht="9.75" customHeight="1" x14ac:dyDescent="0.2">
      <c r="A71" s="86" t="s">
        <v>5</v>
      </c>
      <c r="B71" s="44">
        <f>COUNTIF(B6:B69,"&gt;0") / 2</f>
        <v>9</v>
      </c>
      <c r="C71" s="44">
        <f>COUNTIF(C6:C69,"&gt;0") / 2</f>
        <v>4</v>
      </c>
      <c r="D71" s="44">
        <f>COUNTIF(D6:D69,"&gt;0") / 2</f>
        <v>12</v>
      </c>
      <c r="E71" s="44"/>
      <c r="F71" s="44">
        <f>COUNTIF(F6:F69,"&gt;0") / 2</f>
        <v>5</v>
      </c>
      <c r="G71" s="44">
        <f>COUNTIF(G6:G69,"&gt;0") / 2</f>
        <v>7</v>
      </c>
      <c r="H71" s="44">
        <f>COUNTIF(H6:H69,"&gt;0") / 2</f>
        <v>10</v>
      </c>
      <c r="I71" s="44">
        <f>COUNTIF(I6:I69,"&gt;0") / 2</f>
        <v>6.5</v>
      </c>
      <c r="J71" s="72"/>
      <c r="M71" s="94">
        <f>SUM(M7+M10+M13+M16+M19+M22+M29+M32+M35+M38+M41+M44+M47+M50+M53+M56+M59+M62+M65+M68)/13</f>
        <v>43.819230769230778</v>
      </c>
      <c r="N71" s="54"/>
      <c r="P71" s="75"/>
      <c r="Q71" s="75"/>
      <c r="R71" s="76"/>
      <c r="S71" s="45"/>
      <c r="V71" s="55" t="s">
        <v>54</v>
      </c>
    </row>
    <row r="72" spans="1:22" s="55" customFormat="1" ht="9.75" customHeight="1" x14ac:dyDescent="0.2">
      <c r="A72" s="86" t="s">
        <v>82</v>
      </c>
      <c r="B72" s="49">
        <v>0</v>
      </c>
      <c r="C72" s="44"/>
      <c r="D72" s="44"/>
      <c r="E72" s="44"/>
      <c r="F72" s="44"/>
      <c r="G72" s="44"/>
      <c r="H72" s="44"/>
      <c r="I72" s="44"/>
      <c r="J72" s="72"/>
      <c r="M72" s="60"/>
      <c r="N72" s="54"/>
      <c r="P72" s="75"/>
      <c r="Q72" s="75"/>
      <c r="R72" s="76"/>
      <c r="S72" s="45"/>
    </row>
    <row r="73" spans="1:22" s="55" customFormat="1" ht="9.75" customHeight="1" x14ac:dyDescent="0.2">
      <c r="A73" s="86" t="s">
        <v>1</v>
      </c>
      <c r="B73" s="49">
        <f>COUNTIF(B6:B60,"M")*20</f>
        <v>0</v>
      </c>
      <c r="C73" s="49">
        <f>COUNTIF(C6:C60,"M")*20</f>
        <v>0</v>
      </c>
      <c r="D73" s="49">
        <v>0</v>
      </c>
      <c r="E73" s="49">
        <f>COUNTIF(E6:E60,"M")*20</f>
        <v>0</v>
      </c>
      <c r="F73" s="49">
        <f>COUNTIF(F6:F60,"M")*20</f>
        <v>0</v>
      </c>
      <c r="G73" s="49">
        <f>COUNTIF(G6:G60,"M")*20</f>
        <v>0</v>
      </c>
      <c r="H73" s="49">
        <v>0</v>
      </c>
      <c r="I73" s="49">
        <f>COUNTIF(I6:I60,"M")*20</f>
        <v>0</v>
      </c>
      <c r="J73" s="72"/>
      <c r="K73" s="55">
        <f>SUM(B73:I73)</f>
        <v>0</v>
      </c>
      <c r="M73" s="73"/>
      <c r="N73" s="54"/>
      <c r="P73" s="35"/>
      <c r="Q73" s="35"/>
      <c r="R73" s="32"/>
      <c r="S73" s="45"/>
      <c r="V73" s="55" t="s">
        <v>3</v>
      </c>
    </row>
    <row r="74" spans="1:22" s="55" customFormat="1" ht="9.75" customHeight="1" x14ac:dyDescent="0.2">
      <c r="A74" s="86" t="s">
        <v>6</v>
      </c>
      <c r="B74" s="49">
        <f t="shared" ref="B74:G74" si="0">COUNTIF(B6:B51,"O")</f>
        <v>0</v>
      </c>
      <c r="C74" s="44">
        <f t="shared" si="0"/>
        <v>0</v>
      </c>
      <c r="D74" s="49">
        <f t="shared" si="0"/>
        <v>0</v>
      </c>
      <c r="E74" s="49">
        <f t="shared" si="0"/>
        <v>0</v>
      </c>
      <c r="F74" s="49">
        <f t="shared" si="0"/>
        <v>0</v>
      </c>
      <c r="G74" s="49">
        <f t="shared" si="0"/>
        <v>0</v>
      </c>
      <c r="H74" s="49">
        <v>0</v>
      </c>
      <c r="I74" s="49">
        <f>COUNTIF(I6:I51,"O")</f>
        <v>0</v>
      </c>
      <c r="J74" s="72"/>
      <c r="L74" s="55">
        <f>SUM(B74:I74)*50</f>
        <v>0</v>
      </c>
      <c r="M74" s="73"/>
      <c r="N74" s="54"/>
      <c r="Q74" s="35"/>
      <c r="R74" s="45"/>
      <c r="S74" s="45"/>
    </row>
    <row r="75" spans="1:22" s="55" customFormat="1" ht="9.75" customHeight="1" x14ac:dyDescent="0.2">
      <c r="A75" s="86" t="s">
        <v>14</v>
      </c>
      <c r="B75" s="95">
        <f>SUM(B7+B10+B13+B16+B19+B22+B26+B29+B32+B38+B41+B44+B47+B50+B53+B56+B59+B62+B65+B68)/B71</f>
        <v>47.111111111111114</v>
      </c>
      <c r="C75" s="95">
        <f t="shared" ref="C75:I75" si="1">SUM(C7+C10+C13+C16+C19+C22+C26+C29+C32+C38+C41+C44+C47+C50+C53+C56+C59+C62+C65+C68)/C71</f>
        <v>53</v>
      </c>
      <c r="D75" s="95">
        <f>SUM(D7+D10+D13+D16+D19+D22+D26+D29+D32+D38+D44+D47+D50+D53+D56+D59+D62+D65+D68)/D71</f>
        <v>46.833333333333336</v>
      </c>
      <c r="E75" s="95"/>
      <c r="F75" s="95">
        <f t="shared" si="1"/>
        <v>44.6</v>
      </c>
      <c r="G75" s="96">
        <f t="shared" si="1"/>
        <v>41.571428571428569</v>
      </c>
      <c r="H75" s="95">
        <f t="shared" si="1"/>
        <v>48.8</v>
      </c>
      <c r="I75" s="95">
        <f t="shared" si="1"/>
        <v>46.769230769230766</v>
      </c>
      <c r="J75" s="97">
        <f>SMALL(B75:I75,1)</f>
        <v>41.571428571428569</v>
      </c>
      <c r="M75" s="98"/>
      <c r="N75" s="54"/>
      <c r="P75" s="98"/>
      <c r="Q75" s="75"/>
      <c r="R75" s="45"/>
      <c r="S75" s="45"/>
    </row>
    <row r="76" spans="1:22" s="55" customFormat="1" ht="9.75" customHeight="1" x14ac:dyDescent="0.2">
      <c r="A76" s="86" t="s">
        <v>13</v>
      </c>
      <c r="B76" s="95">
        <f>SUM(B6+B9+B12+B15+B18+B21+B25+B28+B31+B34+B37+B40+B43+B46+B49+B52+B55+B58+B61+B64+B67)/B71</f>
        <v>37.666666666666664</v>
      </c>
      <c r="C76" s="95">
        <f t="shared" ref="C76:I76" si="2">SUM(C6+C9+C12+C15+C18+C21+C25+C28+C31+C34+C37+C40+C43+C46+C49+C52+C55+C58+C61+C64+C67)/C71</f>
        <v>40.25</v>
      </c>
      <c r="D76" s="96">
        <f t="shared" si="2"/>
        <v>37.083333333333336</v>
      </c>
      <c r="E76" s="95"/>
      <c r="F76" s="95">
        <f t="shared" si="2"/>
        <v>38.200000000000003</v>
      </c>
      <c r="G76" s="95">
        <f t="shared" si="2"/>
        <v>37.571428571428569</v>
      </c>
      <c r="H76" s="95">
        <f t="shared" si="2"/>
        <v>39.5</v>
      </c>
      <c r="I76" s="95">
        <f t="shared" si="2"/>
        <v>44</v>
      </c>
      <c r="J76" s="97">
        <f>SMALL(B76:I76,1)</f>
        <v>37.083333333333336</v>
      </c>
      <c r="M76" s="98">
        <f>K73+L74</f>
        <v>0</v>
      </c>
      <c r="N76" s="54"/>
      <c r="P76" s="98"/>
      <c r="Q76" s="35"/>
      <c r="R76" s="45"/>
      <c r="S76" s="45"/>
    </row>
    <row r="77" spans="1:22" s="55" customFormat="1" ht="9.75" customHeight="1" x14ac:dyDescent="0.2">
      <c r="A77" s="86" t="s">
        <v>7</v>
      </c>
      <c r="B77" s="44">
        <f>B71/13*100</f>
        <v>69.230769230769226</v>
      </c>
      <c r="C77" s="44">
        <f t="shared" ref="C77:I77" si="3">C71/13*100</f>
        <v>30.76923076923077</v>
      </c>
      <c r="D77" s="112">
        <f t="shared" si="3"/>
        <v>92.307692307692307</v>
      </c>
      <c r="E77" s="44">
        <f t="shared" si="3"/>
        <v>0</v>
      </c>
      <c r="F77" s="44">
        <f t="shared" si="3"/>
        <v>38.461538461538467</v>
      </c>
      <c r="G77" s="44">
        <f t="shared" si="3"/>
        <v>53.846153846153847</v>
      </c>
      <c r="H77" s="44">
        <f t="shared" si="3"/>
        <v>76.923076923076934</v>
      </c>
      <c r="I77" s="44">
        <f t="shared" si="3"/>
        <v>50</v>
      </c>
      <c r="J77" s="99">
        <f>MAX(B77:I77,1)</f>
        <v>92.307692307692307</v>
      </c>
      <c r="M77" s="98"/>
      <c r="N77" s="54"/>
      <c r="P77" s="98"/>
      <c r="R77" s="45"/>
      <c r="S77" s="45"/>
    </row>
    <row r="78" spans="1:22" s="55" customFormat="1" ht="9.75" customHeight="1" x14ac:dyDescent="0.2">
      <c r="A78" s="86" t="s">
        <v>8</v>
      </c>
      <c r="B78" s="100">
        <v>0</v>
      </c>
      <c r="C78" s="44">
        <v>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101">
        <v>0</v>
      </c>
      <c r="J78" s="100"/>
      <c r="N78" s="54"/>
      <c r="P78" s="98"/>
      <c r="R78" s="45"/>
      <c r="S78" s="45"/>
    </row>
    <row r="79" spans="1:22" s="55" customFormat="1" ht="9.75" customHeight="1" x14ac:dyDescent="0.2">
      <c r="A79" s="102" t="s">
        <v>15</v>
      </c>
      <c r="B79" s="103">
        <v>0</v>
      </c>
      <c r="C79" s="104">
        <v>0</v>
      </c>
      <c r="D79" s="105">
        <v>0</v>
      </c>
      <c r="E79" s="105">
        <v>0</v>
      </c>
      <c r="F79" s="105">
        <v>1</v>
      </c>
      <c r="G79" s="105">
        <v>1</v>
      </c>
      <c r="H79" s="105">
        <v>0</v>
      </c>
      <c r="I79" s="106">
        <v>1</v>
      </c>
      <c r="J79" s="103"/>
      <c r="K79" s="107"/>
      <c r="L79" s="107"/>
      <c r="M79" s="107"/>
      <c r="N79" s="54"/>
      <c r="P79" s="98"/>
      <c r="R79" s="45"/>
      <c r="S79" s="45"/>
    </row>
    <row r="80" spans="1:22" ht="9.75" customHeight="1" x14ac:dyDescent="0.2">
      <c r="O80" s="32"/>
      <c r="P80" s="34"/>
      <c r="R80" s="45"/>
      <c r="S80" s="45"/>
    </row>
    <row r="81" spans="15:19" ht="9.75" customHeight="1" x14ac:dyDescent="0.2">
      <c r="O81" s="32"/>
      <c r="P81" s="34"/>
      <c r="R81" s="45"/>
      <c r="S81" s="45"/>
    </row>
    <row r="82" spans="15:19" ht="9.75" customHeight="1" x14ac:dyDescent="0.2">
      <c r="O82" s="32"/>
      <c r="P82" s="34"/>
      <c r="R82" s="45"/>
      <c r="S82" s="45"/>
    </row>
    <row r="83" spans="15:19" ht="9.75" customHeight="1" x14ac:dyDescent="0.2">
      <c r="O83" s="32"/>
      <c r="P83" s="34"/>
      <c r="R83" s="45"/>
      <c r="S83" s="45"/>
    </row>
    <row r="84" spans="15:19" ht="9.75" customHeight="1" x14ac:dyDescent="0.2">
      <c r="O84" s="32"/>
      <c r="P84" s="34"/>
      <c r="R84" s="45"/>
      <c r="S84" s="45"/>
    </row>
    <row r="85" spans="15:19" ht="9.75" customHeight="1" x14ac:dyDescent="0.2">
      <c r="O85" s="32"/>
      <c r="P85" s="34"/>
      <c r="R85" s="45"/>
      <c r="S85" s="45"/>
    </row>
    <row r="86" spans="15:19" ht="9.75" customHeight="1" x14ac:dyDescent="0.2">
      <c r="O86" s="32"/>
      <c r="P86" s="34"/>
      <c r="R86" s="45"/>
      <c r="S86" s="45"/>
    </row>
    <row r="87" spans="15:19" x14ac:dyDescent="0.2">
      <c r="O87" s="32"/>
      <c r="P87" s="34"/>
      <c r="R87" s="45"/>
      <c r="S87" s="45"/>
    </row>
    <row r="88" spans="15:19" x14ac:dyDescent="0.2">
      <c r="O88" s="32"/>
      <c r="P88" s="34"/>
      <c r="R88" s="45"/>
      <c r="S88" s="45"/>
    </row>
    <row r="89" spans="15:19" x14ac:dyDescent="0.2">
      <c r="O89" s="32"/>
      <c r="P89" s="34"/>
      <c r="R89" s="45"/>
      <c r="S89" s="45"/>
    </row>
    <row r="90" spans="15:19" x14ac:dyDescent="0.2">
      <c r="O90" s="32"/>
      <c r="P90" s="34"/>
      <c r="R90" s="45"/>
      <c r="S90" s="108"/>
    </row>
    <row r="91" spans="15:19" x14ac:dyDescent="0.2">
      <c r="O91" s="32"/>
      <c r="P91" s="34"/>
      <c r="R91" s="45"/>
      <c r="S91" s="45"/>
    </row>
    <row r="92" spans="15:19" x14ac:dyDescent="0.2">
      <c r="P92" s="34"/>
    </row>
  </sheetData>
  <mergeCells count="4">
    <mergeCell ref="B1:M4"/>
    <mergeCell ref="B24:I24"/>
    <mergeCell ref="D35:G35"/>
    <mergeCell ref="D41:G41"/>
  </mergeCells>
  <phoneticPr fontId="0" type="noConversion"/>
  <printOptions gridLines="1"/>
  <pageMargins left="0.23622047244094491" right="0.23622047244094491" top="0.74803149606299213" bottom="0.74803149606299213" header="0.31496062992125984" footer="0.31496062992125984"/>
  <pageSetup paperSize="9" scale="95" fitToWidth="0" orientation="portrait" cellComments="asDisplayed" errors="blank" r:id="rId1"/>
  <headerFooter alignWithMargins="0"/>
  <ignoredErrors>
    <ignoredError sqref="I74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P13"/>
    </sheetView>
  </sheetViews>
  <sheetFormatPr defaultRowHeight="11.25" x14ac:dyDescent="0.2"/>
  <cols>
    <col min="1" max="1" width="5.7109375" style="4" customWidth="1"/>
    <col min="2" max="2" width="3.85546875" style="4" hidden="1" customWidth="1"/>
    <col min="3" max="11" width="4" style="3" hidden="1" customWidth="1"/>
    <col min="12" max="12" width="4.140625" style="3" hidden="1" customWidth="1"/>
    <col min="13" max="13" width="4" style="3" hidden="1" customWidth="1"/>
    <col min="14" max="14" width="4" style="3" customWidth="1"/>
    <col min="15" max="15" width="4" style="3" hidden="1" customWidth="1"/>
    <col min="16" max="20" width="4" style="3" customWidth="1"/>
    <col min="21" max="28" width="4" style="2" customWidth="1"/>
    <col min="29" max="29" width="4" style="2" bestFit="1" customWidth="1"/>
    <col min="30" max="48" width="4" style="2" customWidth="1"/>
    <col min="49" max="16384" width="9.140625" style="2"/>
  </cols>
  <sheetData>
    <row r="1" spans="1:33" x14ac:dyDescent="0.2">
      <c r="B1" s="2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33" x14ac:dyDescent="0.2">
      <c r="A2" s="27">
        <v>2024</v>
      </c>
      <c r="B2" s="27" t="s">
        <v>65</v>
      </c>
      <c r="C2" s="23" t="s">
        <v>25</v>
      </c>
      <c r="D2" s="23" t="s">
        <v>26</v>
      </c>
      <c r="E2" s="23" t="s">
        <v>27</v>
      </c>
      <c r="F2" s="23" t="s">
        <v>28</v>
      </c>
      <c r="G2" s="23" t="s">
        <v>29</v>
      </c>
      <c r="H2" s="23" t="s">
        <v>30</v>
      </c>
      <c r="I2" s="27" t="s">
        <v>31</v>
      </c>
      <c r="J2" s="27" t="s">
        <v>32</v>
      </c>
      <c r="K2" s="23" t="s">
        <v>33</v>
      </c>
      <c r="L2" s="23" t="s">
        <v>99</v>
      </c>
      <c r="M2" s="23" t="s">
        <v>34</v>
      </c>
      <c r="N2" s="23" t="s">
        <v>35</v>
      </c>
      <c r="O2" s="23" t="s">
        <v>36</v>
      </c>
      <c r="P2" s="23" t="s">
        <v>36</v>
      </c>
      <c r="Q2" s="23" t="s">
        <v>39</v>
      </c>
      <c r="R2" s="23" t="s">
        <v>37</v>
      </c>
      <c r="S2" s="23" t="s">
        <v>41</v>
      </c>
      <c r="T2" s="3" t="s">
        <v>38</v>
      </c>
      <c r="U2" s="3" t="s">
        <v>42</v>
      </c>
      <c r="V2" s="3" t="s">
        <v>43</v>
      </c>
      <c r="W2" s="3" t="s">
        <v>44</v>
      </c>
      <c r="X2" s="3" t="s">
        <v>40</v>
      </c>
      <c r="Y2" s="3" t="s">
        <v>45</v>
      </c>
      <c r="Z2" s="23" t="s">
        <v>55</v>
      </c>
      <c r="AA2" s="23" t="s">
        <v>56</v>
      </c>
      <c r="AB2" s="23" t="s">
        <v>57</v>
      </c>
      <c r="AC2" s="23" t="s">
        <v>58</v>
      </c>
      <c r="AD2" s="23" t="s">
        <v>59</v>
      </c>
      <c r="AE2" s="23" t="s">
        <v>60</v>
      </c>
      <c r="AF2" s="23" t="s">
        <v>61</v>
      </c>
      <c r="AG2" s="23" t="s">
        <v>62</v>
      </c>
    </row>
    <row r="3" spans="1:33" x14ac:dyDescent="0.2">
      <c r="A3" s="27" t="s">
        <v>17</v>
      </c>
      <c r="B3" s="31">
        <v>23.6</v>
      </c>
      <c r="C3" s="31">
        <v>23.6</v>
      </c>
      <c r="D3" s="31">
        <v>23.6</v>
      </c>
      <c r="E3" s="31">
        <v>23.6</v>
      </c>
      <c r="F3" s="31">
        <v>23.6</v>
      </c>
      <c r="G3" s="31">
        <v>23.6</v>
      </c>
      <c r="H3" s="31">
        <v>23.6</v>
      </c>
      <c r="I3" s="31">
        <v>23.6</v>
      </c>
      <c r="J3" s="31">
        <v>23.6</v>
      </c>
      <c r="K3" s="31">
        <v>23.6</v>
      </c>
      <c r="L3" s="31">
        <v>23.6</v>
      </c>
      <c r="M3" s="31">
        <v>23.6</v>
      </c>
      <c r="N3" s="31">
        <v>24</v>
      </c>
      <c r="O3" s="31">
        <v>23.6</v>
      </c>
      <c r="P3" s="31">
        <v>23.5</v>
      </c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 x14ac:dyDescent="0.2">
      <c r="A4" s="27" t="s">
        <v>18</v>
      </c>
      <c r="B4" s="31">
        <v>25.1</v>
      </c>
      <c r="C4" s="31">
        <v>25.1</v>
      </c>
      <c r="D4" s="31">
        <v>25.1</v>
      </c>
      <c r="E4" s="31">
        <v>25.1</v>
      </c>
      <c r="F4" s="31">
        <v>25.1</v>
      </c>
      <c r="G4" s="31">
        <v>25.5</v>
      </c>
      <c r="H4" s="31">
        <v>25.5</v>
      </c>
      <c r="I4" s="31">
        <v>25.5</v>
      </c>
      <c r="J4" s="31">
        <v>25.5</v>
      </c>
      <c r="K4" s="31">
        <v>25.5</v>
      </c>
      <c r="L4" s="31">
        <v>25.5</v>
      </c>
      <c r="M4" s="31">
        <v>25.5</v>
      </c>
      <c r="N4" s="31">
        <v>25.5</v>
      </c>
      <c r="O4" s="31">
        <v>25.5</v>
      </c>
      <c r="P4" s="31">
        <v>25.5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 hidden="1" x14ac:dyDescent="0.2">
      <c r="A5" s="27" t="s">
        <v>23</v>
      </c>
      <c r="B5" s="31">
        <v>33.299999999999997</v>
      </c>
      <c r="C5" s="31">
        <v>33.299999999999997</v>
      </c>
      <c r="D5" s="31">
        <v>33.299999999999997</v>
      </c>
      <c r="E5" s="31">
        <v>33.299999999999997</v>
      </c>
      <c r="F5" s="31">
        <v>25.1</v>
      </c>
      <c r="G5" s="31">
        <v>25.1</v>
      </c>
      <c r="H5" s="31">
        <v>25.1</v>
      </c>
      <c r="I5" s="31">
        <v>25.1</v>
      </c>
      <c r="J5" s="31">
        <v>25.1</v>
      </c>
      <c r="K5" s="31">
        <v>25.1</v>
      </c>
      <c r="L5" s="31">
        <v>25.1</v>
      </c>
      <c r="M5" s="31">
        <v>25.1</v>
      </c>
      <c r="N5" s="31">
        <v>25.1</v>
      </c>
      <c r="O5" s="31">
        <v>25.1</v>
      </c>
      <c r="P5" s="31">
        <v>25.1</v>
      </c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hidden="1" x14ac:dyDescent="0.2">
      <c r="A6" s="27" t="s">
        <v>22</v>
      </c>
      <c r="B6" s="31">
        <v>29.8</v>
      </c>
      <c r="C6" s="31">
        <v>29.8</v>
      </c>
      <c r="D6" s="31">
        <v>29.8</v>
      </c>
      <c r="E6" s="31">
        <v>29.8</v>
      </c>
      <c r="F6" s="31">
        <v>33.299999999999997</v>
      </c>
      <c r="G6" s="31">
        <v>33.299999999999997</v>
      </c>
      <c r="H6" s="31">
        <v>33.299999999999997</v>
      </c>
      <c r="I6" s="31">
        <v>33.299999999999997</v>
      </c>
      <c r="J6" s="31">
        <v>33.299999999999997</v>
      </c>
      <c r="K6" s="31">
        <v>33.299999999999997</v>
      </c>
      <c r="L6" s="31">
        <v>33.299999999999997</v>
      </c>
      <c r="M6" s="31">
        <v>33.299999999999997</v>
      </c>
      <c r="N6" s="31">
        <v>33.299999999999997</v>
      </c>
      <c r="O6" s="31">
        <v>33.299999999999997</v>
      </c>
      <c r="P6" s="31">
        <v>33.299999999999997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x14ac:dyDescent="0.2">
      <c r="A7" s="27" t="s">
        <v>19</v>
      </c>
      <c r="B7" s="31">
        <v>25.8</v>
      </c>
      <c r="C7" s="31">
        <v>25.8</v>
      </c>
      <c r="D7" s="31">
        <v>25.8</v>
      </c>
      <c r="E7" s="31">
        <v>25.8</v>
      </c>
      <c r="F7" s="31">
        <v>25.7</v>
      </c>
      <c r="G7" s="31">
        <v>25.6</v>
      </c>
      <c r="H7" s="31">
        <v>25.5</v>
      </c>
      <c r="I7" s="31">
        <v>25.5</v>
      </c>
      <c r="J7" s="31">
        <v>25.5</v>
      </c>
      <c r="K7" s="31">
        <v>25.5</v>
      </c>
      <c r="L7" s="31">
        <v>25.5</v>
      </c>
      <c r="M7" s="31">
        <v>25.5</v>
      </c>
      <c r="N7" s="31">
        <v>26.6</v>
      </c>
      <c r="O7" s="31">
        <v>25.5</v>
      </c>
      <c r="P7" s="31">
        <v>26.6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3" hidden="1" x14ac:dyDescent="0.2">
      <c r="A8" s="27" t="s">
        <v>16</v>
      </c>
      <c r="B8" s="31">
        <v>24.2</v>
      </c>
      <c r="C8" s="31">
        <v>24.2</v>
      </c>
      <c r="D8" s="31">
        <v>24.2</v>
      </c>
      <c r="E8" s="31">
        <v>24.2</v>
      </c>
      <c r="F8" s="31">
        <v>25.8</v>
      </c>
      <c r="G8" s="31">
        <v>25.8</v>
      </c>
      <c r="H8" s="31">
        <v>25.8</v>
      </c>
      <c r="I8" s="31">
        <v>25.8</v>
      </c>
      <c r="J8" s="31">
        <v>25.8</v>
      </c>
      <c r="K8" s="31">
        <v>25.8</v>
      </c>
      <c r="L8" s="31">
        <v>25.8</v>
      </c>
      <c r="M8" s="31">
        <v>25.8</v>
      </c>
      <c r="N8" s="31">
        <v>25.8</v>
      </c>
      <c r="O8" s="31">
        <v>25.8</v>
      </c>
      <c r="P8" s="31">
        <v>25.8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x14ac:dyDescent="0.2">
      <c r="A9" s="27" t="s">
        <v>20</v>
      </c>
      <c r="B9" s="31">
        <v>26.5</v>
      </c>
      <c r="C9" s="31">
        <v>26.5</v>
      </c>
      <c r="D9" s="31">
        <v>26.5</v>
      </c>
      <c r="E9" s="31">
        <v>26.5</v>
      </c>
      <c r="F9" s="31">
        <v>26.5</v>
      </c>
      <c r="G9" s="31">
        <v>26.5</v>
      </c>
      <c r="H9" s="31">
        <v>26.5</v>
      </c>
      <c r="I9" s="31">
        <v>26.5</v>
      </c>
      <c r="J9" s="31">
        <v>26.5</v>
      </c>
      <c r="K9" s="31">
        <v>26.5</v>
      </c>
      <c r="L9" s="31">
        <v>26.5</v>
      </c>
      <c r="M9" s="31">
        <v>26.5</v>
      </c>
      <c r="N9" s="31">
        <v>26.5</v>
      </c>
      <c r="O9" s="31">
        <v>26.5</v>
      </c>
      <c r="P9" s="31">
        <v>26.5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x14ac:dyDescent="0.2">
      <c r="A10" s="27" t="s">
        <v>63</v>
      </c>
      <c r="B10" s="31">
        <v>13.1</v>
      </c>
      <c r="C10" s="31">
        <v>13.1</v>
      </c>
      <c r="D10" s="31">
        <v>13.1</v>
      </c>
      <c r="E10" s="31">
        <v>13.1</v>
      </c>
      <c r="F10" s="31">
        <v>13.1</v>
      </c>
      <c r="G10" s="31">
        <v>13.1</v>
      </c>
      <c r="H10" s="31">
        <v>13.1</v>
      </c>
      <c r="I10" s="31">
        <v>13.1</v>
      </c>
      <c r="J10" s="31">
        <v>13.1</v>
      </c>
      <c r="K10" s="31">
        <v>13.1</v>
      </c>
      <c r="L10" s="31">
        <v>13.1</v>
      </c>
      <c r="M10" s="31">
        <v>13.1</v>
      </c>
      <c r="N10" s="31">
        <v>13</v>
      </c>
      <c r="O10" s="31">
        <v>13.1</v>
      </c>
      <c r="P10" s="31">
        <v>13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x14ac:dyDescent="0.2">
      <c r="A11" s="27" t="s">
        <v>21</v>
      </c>
      <c r="B11" s="31">
        <v>8.4</v>
      </c>
      <c r="C11" s="31">
        <v>8.4</v>
      </c>
      <c r="D11" s="31">
        <v>8.4</v>
      </c>
      <c r="E11" s="31">
        <v>8.4</v>
      </c>
      <c r="F11" s="31">
        <v>8.4</v>
      </c>
      <c r="G11" s="31">
        <v>8.4</v>
      </c>
      <c r="H11" s="31">
        <v>8.1</v>
      </c>
      <c r="I11" s="31">
        <v>8.1</v>
      </c>
      <c r="J11" s="31">
        <v>8.1</v>
      </c>
      <c r="K11" s="31">
        <v>8.1</v>
      </c>
      <c r="L11" s="31">
        <v>8.1</v>
      </c>
      <c r="M11" s="31">
        <v>8.1</v>
      </c>
      <c r="N11" s="31">
        <v>8</v>
      </c>
      <c r="O11" s="31">
        <v>8.1</v>
      </c>
      <c r="P11" s="31">
        <v>7.9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x14ac:dyDescent="0.2">
      <c r="A12" s="27" t="s">
        <v>64</v>
      </c>
      <c r="B12" s="31">
        <v>18.899999999999999</v>
      </c>
      <c r="C12" s="31">
        <v>19.399999999999999</v>
      </c>
      <c r="D12" s="31">
        <v>19.399999999999999</v>
      </c>
      <c r="E12" s="31">
        <v>19.899999999999999</v>
      </c>
      <c r="F12" s="31">
        <v>19.899999999999999</v>
      </c>
      <c r="G12" s="31">
        <v>19.899999999999999</v>
      </c>
      <c r="H12" s="31">
        <v>19.899999999999999</v>
      </c>
      <c r="I12" s="31">
        <v>19.899999999999999</v>
      </c>
      <c r="J12" s="31">
        <v>19.899999999999999</v>
      </c>
      <c r="K12" s="31">
        <v>21.8</v>
      </c>
      <c r="L12" s="31">
        <v>21.8</v>
      </c>
      <c r="M12" s="31">
        <v>21.8</v>
      </c>
      <c r="N12" s="31">
        <v>22.5</v>
      </c>
      <c r="O12" s="31">
        <v>21.8</v>
      </c>
      <c r="P12" s="31">
        <v>23.1</v>
      </c>
      <c r="Q12" s="23"/>
      <c r="R12" s="23"/>
      <c r="S12" s="23"/>
      <c r="T12" s="23"/>
      <c r="U12" s="23"/>
      <c r="V12" s="23"/>
      <c r="W12" s="23"/>
      <c r="X12" s="23"/>
      <c r="AA12" s="23"/>
      <c r="AB12" s="23"/>
      <c r="AC12" s="23"/>
      <c r="AD12" s="23"/>
      <c r="AE12" s="23"/>
      <c r="AF12" s="23"/>
      <c r="AG12" s="23"/>
    </row>
    <row r="13" spans="1:33" x14ac:dyDescent="0.2">
      <c r="A13" s="27" t="s">
        <v>83</v>
      </c>
      <c r="B13" s="31">
        <v>19.7</v>
      </c>
      <c r="C13" s="31">
        <v>19.7</v>
      </c>
      <c r="D13" s="31">
        <v>19.7</v>
      </c>
      <c r="E13" s="31">
        <v>19.7</v>
      </c>
      <c r="F13" s="31">
        <v>19.7</v>
      </c>
      <c r="G13" s="31">
        <v>19.7</v>
      </c>
      <c r="H13" s="31">
        <v>18.8</v>
      </c>
      <c r="I13" s="31">
        <v>18.8</v>
      </c>
      <c r="J13" s="31">
        <v>18.8</v>
      </c>
      <c r="K13" s="31">
        <v>18.8</v>
      </c>
      <c r="L13" s="31">
        <v>18.8</v>
      </c>
      <c r="M13" s="31">
        <v>18.8</v>
      </c>
      <c r="N13" s="31">
        <v>19.3</v>
      </c>
      <c r="O13" s="31">
        <v>18.8</v>
      </c>
      <c r="P13" s="31">
        <v>19.3</v>
      </c>
      <c r="Q13" s="23"/>
      <c r="R13" s="23"/>
      <c r="S13" s="23"/>
      <c r="T13" s="23"/>
      <c r="U13" s="23"/>
      <c r="V13" s="23"/>
      <c r="W13" s="23"/>
      <c r="X13" s="23"/>
      <c r="AA13" s="23"/>
      <c r="AB13" s="23"/>
      <c r="AC13" s="23"/>
      <c r="AD13" s="23"/>
      <c r="AE13" s="23"/>
      <c r="AF13" s="23"/>
      <c r="AG13" s="23"/>
    </row>
    <row r="14" spans="1:33" x14ac:dyDescent="0.2">
      <c r="C14" s="2"/>
      <c r="D14" s="2"/>
      <c r="F14" s="31"/>
      <c r="G14" s="2"/>
      <c r="M14" s="23"/>
      <c r="N14" s="23"/>
      <c r="S14" s="23"/>
      <c r="Y14" s="23"/>
    </row>
    <row r="15" spans="1:33" ht="12.75" x14ac:dyDescent="0.2">
      <c r="A15" s="22" t="s">
        <v>46</v>
      </c>
      <c r="B15" s="22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33" ht="12.75" x14ac:dyDescent="0.2">
      <c r="A16" s="21" t="s">
        <v>47</v>
      </c>
      <c r="B16" s="21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12.75" x14ac:dyDescent="0.2">
      <c r="A17" s="26" t="s">
        <v>48</v>
      </c>
      <c r="B17" s="26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3.5" thickBot="1" x14ac:dyDescent="0.25">
      <c r="A18" s="5"/>
      <c r="B18" s="5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W18"/>
      <c r="X18"/>
      <c r="Y18"/>
    </row>
    <row r="19" spans="1:25" ht="13.5" thickTop="1" x14ac:dyDescent="0.2">
      <c r="A19" s="6"/>
      <c r="B19" s="2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W19"/>
      <c r="X19"/>
      <c r="Y19"/>
    </row>
    <row r="20" spans="1:25" ht="12.75" x14ac:dyDescent="0.2">
      <c r="A20" s="7"/>
      <c r="B20" s="2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W20"/>
      <c r="X20"/>
      <c r="Y20"/>
    </row>
    <row r="21" spans="1:25" ht="12.75" x14ac:dyDescent="0.2">
      <c r="A21" s="7"/>
      <c r="B21" s="2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W21"/>
      <c r="X21"/>
      <c r="Y21"/>
    </row>
    <row r="22" spans="1:25" ht="12.75" x14ac:dyDescent="0.2">
      <c r="A22" s="7"/>
      <c r="B22" s="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W22"/>
      <c r="X22"/>
      <c r="Y22"/>
    </row>
    <row r="23" spans="1:25" ht="12.75" x14ac:dyDescent="0.2">
      <c r="A23" s="7"/>
      <c r="B23" s="2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W23"/>
      <c r="X23"/>
      <c r="Y23"/>
    </row>
    <row r="24" spans="1:25" ht="12.75" x14ac:dyDescent="0.2">
      <c r="A24" s="7"/>
      <c r="B24" s="2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W24"/>
      <c r="X24"/>
      <c r="Y24"/>
    </row>
    <row r="25" spans="1:25" ht="12.75" x14ac:dyDescent="0.2">
      <c r="A25" s="7"/>
      <c r="B25" s="2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W25"/>
      <c r="X25"/>
      <c r="Y25"/>
    </row>
    <row r="26" spans="1:25" ht="12.75" x14ac:dyDescent="0.2">
      <c r="A26" s="7"/>
      <c r="B26" s="2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W26"/>
      <c r="X26"/>
      <c r="Y26"/>
    </row>
    <row r="27" spans="1:25" ht="12.75" x14ac:dyDescent="0.2">
      <c r="A27" s="7"/>
      <c r="B27" s="2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W27"/>
      <c r="X27"/>
      <c r="Y27"/>
    </row>
    <row r="28" spans="1:25" ht="12.75" x14ac:dyDescent="0.2">
      <c r="A28" s="7"/>
      <c r="B28" s="2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W28"/>
      <c r="X28"/>
      <c r="Y28"/>
    </row>
    <row r="29" spans="1:25" ht="12.75" x14ac:dyDescent="0.2">
      <c r="A29" s="8"/>
      <c r="B29" s="28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W29"/>
      <c r="X29"/>
      <c r="Y29"/>
    </row>
    <row r="30" spans="1:25" ht="12" thickBot="1" x14ac:dyDescent="0.25">
      <c r="A30" s="9"/>
      <c r="B30" s="2"/>
    </row>
    <row r="31" spans="1:25" ht="12" thickTop="1" x14ac:dyDescent="0.2"/>
  </sheetData>
  <phoneticPr fontId="5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1"/>
  <sheetViews>
    <sheetView workbookViewId="0">
      <selection activeCell="E2" sqref="E2:F13"/>
    </sheetView>
  </sheetViews>
  <sheetFormatPr defaultRowHeight="12.75" x14ac:dyDescent="0.2"/>
  <cols>
    <col min="2" max="2" width="2.7109375" customWidth="1"/>
    <col min="3" max="3" width="2.85546875" customWidth="1"/>
    <col min="5" max="6" width="2.7109375" bestFit="1" customWidth="1"/>
    <col min="7" max="15" width="2" bestFit="1" customWidth="1"/>
    <col min="16" max="16" width="3" bestFit="1" customWidth="1"/>
    <col min="17" max="19" width="4" bestFit="1" customWidth="1"/>
    <col min="20" max="20" width="3" bestFit="1" customWidth="1"/>
    <col min="21" max="23" width="4" bestFit="1" customWidth="1"/>
    <col min="24" max="26" width="3" bestFit="1" customWidth="1"/>
    <col min="27" max="27" width="3.42578125" bestFit="1" customWidth="1"/>
    <col min="28" max="28" width="3.5703125" bestFit="1" customWidth="1"/>
    <col min="29" max="29" width="3.42578125" bestFit="1" customWidth="1"/>
    <col min="30" max="30" width="3.5703125" bestFit="1" customWidth="1"/>
  </cols>
  <sheetData>
    <row r="1" spans="1:30" ht="13.5" thickBot="1" x14ac:dyDescent="0.25"/>
    <row r="2" spans="1:30" ht="13.5" thickTop="1" x14ac:dyDescent="0.2">
      <c r="B2" s="10">
        <v>1</v>
      </c>
      <c r="C2" s="6">
        <v>5</v>
      </c>
      <c r="E2" s="10">
        <v>10</v>
      </c>
      <c r="F2" s="6">
        <v>5</v>
      </c>
    </row>
    <row r="3" spans="1:30" x14ac:dyDescent="0.2">
      <c r="B3" s="11">
        <v>2</v>
      </c>
      <c r="C3" s="7">
        <v>3</v>
      </c>
      <c r="E3" s="11">
        <v>11</v>
      </c>
      <c r="F3" s="7">
        <v>3</v>
      </c>
    </row>
    <row r="4" spans="1:30" x14ac:dyDescent="0.2">
      <c r="B4" s="11">
        <v>3</v>
      </c>
      <c r="C4" s="7">
        <v>4</v>
      </c>
      <c r="E4" s="11">
        <v>12</v>
      </c>
      <c r="F4" s="7">
        <v>4</v>
      </c>
    </row>
    <row r="5" spans="1:30" x14ac:dyDescent="0.2">
      <c r="B5" s="11">
        <v>4</v>
      </c>
      <c r="C5" s="7">
        <v>4</v>
      </c>
      <c r="E5" s="11">
        <v>13</v>
      </c>
      <c r="F5" s="7">
        <v>4</v>
      </c>
    </row>
    <row r="6" spans="1:30" x14ac:dyDescent="0.2">
      <c r="B6" s="11">
        <v>5</v>
      </c>
      <c r="C6" s="7">
        <v>6</v>
      </c>
      <c r="E6" s="11">
        <v>14</v>
      </c>
      <c r="F6" s="7">
        <v>6</v>
      </c>
    </row>
    <row r="7" spans="1:30" x14ac:dyDescent="0.2">
      <c r="B7" s="11">
        <v>6</v>
      </c>
      <c r="C7" s="7">
        <v>4</v>
      </c>
      <c r="E7" s="11">
        <v>15</v>
      </c>
      <c r="F7" s="7">
        <v>4</v>
      </c>
    </row>
    <row r="8" spans="1:30" x14ac:dyDescent="0.2">
      <c r="B8" s="11">
        <v>7</v>
      </c>
      <c r="C8" s="7">
        <v>6</v>
      </c>
      <c r="E8" s="11">
        <v>16</v>
      </c>
      <c r="F8" s="7">
        <v>6</v>
      </c>
    </row>
    <row r="9" spans="1:30" x14ac:dyDescent="0.2">
      <c r="B9" s="11">
        <v>8</v>
      </c>
      <c r="C9" s="7">
        <v>3</v>
      </c>
      <c r="E9" s="11">
        <v>17</v>
      </c>
      <c r="F9" s="7">
        <v>3</v>
      </c>
    </row>
    <row r="10" spans="1:30" x14ac:dyDescent="0.2">
      <c r="B10" s="11">
        <v>9</v>
      </c>
      <c r="C10" s="7">
        <v>4</v>
      </c>
      <c r="E10" s="11">
        <v>18</v>
      </c>
      <c r="F10" s="7">
        <v>4</v>
      </c>
    </row>
    <row r="11" spans="1:30" x14ac:dyDescent="0.2">
      <c r="B11" s="11" t="s">
        <v>49</v>
      </c>
      <c r="C11" s="7">
        <f>SUM(C2:C10)</f>
        <v>39</v>
      </c>
      <c r="E11" s="11" t="s">
        <v>49</v>
      </c>
      <c r="F11" s="7">
        <f>SUM(F2:F10)</f>
        <v>39</v>
      </c>
    </row>
    <row r="12" spans="1:30" x14ac:dyDescent="0.2">
      <c r="B12" s="12" t="s">
        <v>51</v>
      </c>
      <c r="C12" s="8">
        <v>-8</v>
      </c>
      <c r="E12" s="12" t="s">
        <v>51</v>
      </c>
      <c r="F12" s="8">
        <v>-5</v>
      </c>
    </row>
    <row r="13" spans="1:30" ht="13.5" thickBot="1" x14ac:dyDescent="0.25">
      <c r="A13" s="3"/>
      <c r="B13" s="13" t="s">
        <v>50</v>
      </c>
      <c r="C13" s="9">
        <f>C11+C12</f>
        <v>31</v>
      </c>
      <c r="D13" s="3"/>
      <c r="E13" s="13" t="s">
        <v>50</v>
      </c>
      <c r="F13" s="9">
        <f>F11+F12</f>
        <v>34</v>
      </c>
      <c r="P13" s="121"/>
      <c r="Q13" s="122"/>
      <c r="R13" s="122"/>
      <c r="S13" s="122"/>
      <c r="T13" s="122"/>
      <c r="U13" s="122"/>
      <c r="V13" s="122"/>
      <c r="W13" s="122"/>
    </row>
    <row r="14" spans="1:30" ht="13.5" thickTop="1" x14ac:dyDescent="0.2">
      <c r="P14" s="122"/>
      <c r="Q14" s="122"/>
      <c r="R14" s="122"/>
      <c r="S14" s="122"/>
      <c r="T14" s="122"/>
      <c r="U14" s="122"/>
      <c r="V14" s="122"/>
      <c r="W14" s="122"/>
    </row>
    <row r="15" spans="1:30" ht="13.5" thickBot="1" x14ac:dyDescent="0.25">
      <c r="E15" s="1"/>
      <c r="Q15" s="25"/>
      <c r="R15" s="25"/>
      <c r="S15" s="25"/>
      <c r="T15" s="25"/>
      <c r="U15" s="25"/>
      <c r="V15" s="25"/>
      <c r="W15" s="25"/>
      <c r="X15" s="1"/>
      <c r="Y15" s="1"/>
      <c r="Z15" s="1"/>
      <c r="AA15" s="1"/>
      <c r="AB15" s="1"/>
      <c r="AC15" s="1"/>
      <c r="AD15" s="1"/>
    </row>
    <row r="16" spans="1:30" ht="13.5" thickTop="1" x14ac:dyDescent="0.2">
      <c r="B16" s="14">
        <v>1</v>
      </c>
      <c r="C16" s="15">
        <v>7</v>
      </c>
      <c r="E16" s="1"/>
      <c r="G16" s="1"/>
      <c r="AA16" s="1"/>
      <c r="AD16" s="5"/>
    </row>
    <row r="17" spans="2:31" x14ac:dyDescent="0.2">
      <c r="B17" s="16">
        <v>2</v>
      </c>
      <c r="C17" s="17">
        <v>5</v>
      </c>
      <c r="E17" s="1"/>
      <c r="F17" s="1"/>
      <c r="AD17" s="5"/>
      <c r="AE17" s="1"/>
    </row>
    <row r="18" spans="2:31" x14ac:dyDescent="0.2">
      <c r="B18" s="16">
        <v>3</v>
      </c>
      <c r="C18" s="17">
        <v>5</v>
      </c>
    </row>
    <row r="19" spans="2:31" x14ac:dyDescent="0.2">
      <c r="B19" s="16">
        <v>4</v>
      </c>
      <c r="C19" s="17">
        <v>4</v>
      </c>
    </row>
    <row r="20" spans="2:31" x14ac:dyDescent="0.2">
      <c r="B20" s="16">
        <v>5</v>
      </c>
      <c r="C20" s="17">
        <v>4</v>
      </c>
    </row>
    <row r="21" spans="2:31" x14ac:dyDescent="0.2">
      <c r="B21" s="16">
        <v>6</v>
      </c>
      <c r="C21" s="17">
        <v>6</v>
      </c>
    </row>
    <row r="22" spans="2:31" x14ac:dyDescent="0.2">
      <c r="B22" s="16">
        <v>7</v>
      </c>
      <c r="C22" s="17">
        <v>8</v>
      </c>
    </row>
    <row r="23" spans="2:31" x14ac:dyDescent="0.2">
      <c r="B23" s="16">
        <v>8</v>
      </c>
      <c r="C23" s="17">
        <v>9</v>
      </c>
    </row>
    <row r="24" spans="2:31" x14ac:dyDescent="0.2">
      <c r="B24" s="16">
        <v>9</v>
      </c>
      <c r="C24" s="17">
        <v>5</v>
      </c>
    </row>
    <row r="25" spans="2:31" x14ac:dyDescent="0.2">
      <c r="B25" s="16" t="s">
        <v>52</v>
      </c>
      <c r="C25" s="17">
        <f>SUM(C16:C24)</f>
        <v>53</v>
      </c>
    </row>
    <row r="26" spans="2:31" x14ac:dyDescent="0.2">
      <c r="B26" s="16">
        <v>10</v>
      </c>
      <c r="C26" s="17">
        <v>5</v>
      </c>
    </row>
    <row r="27" spans="2:31" x14ac:dyDescent="0.2">
      <c r="B27" s="16">
        <v>11</v>
      </c>
      <c r="C27" s="17">
        <v>4</v>
      </c>
    </row>
    <row r="28" spans="2:31" x14ac:dyDescent="0.2">
      <c r="B28" s="16">
        <v>12</v>
      </c>
      <c r="C28" s="17">
        <v>6</v>
      </c>
    </row>
    <row r="29" spans="2:31" x14ac:dyDescent="0.2">
      <c r="B29" s="16">
        <v>13</v>
      </c>
      <c r="C29" s="17">
        <v>4</v>
      </c>
    </row>
    <row r="30" spans="2:31" x14ac:dyDescent="0.2">
      <c r="B30" s="16">
        <v>14</v>
      </c>
      <c r="C30" s="17">
        <v>9</v>
      </c>
    </row>
    <row r="31" spans="2:31" x14ac:dyDescent="0.2">
      <c r="B31" s="16">
        <v>15</v>
      </c>
      <c r="C31" s="17">
        <v>4</v>
      </c>
    </row>
    <row r="32" spans="2:31" x14ac:dyDescent="0.2">
      <c r="B32" s="16">
        <v>16</v>
      </c>
      <c r="C32" s="17">
        <v>7</v>
      </c>
    </row>
    <row r="33" spans="2:23" x14ac:dyDescent="0.2">
      <c r="B33" s="16">
        <v>17</v>
      </c>
      <c r="C33" s="17">
        <v>8</v>
      </c>
    </row>
    <row r="34" spans="2:23" x14ac:dyDescent="0.2">
      <c r="B34" s="16">
        <v>18</v>
      </c>
      <c r="C34" s="17">
        <v>6</v>
      </c>
    </row>
    <row r="35" spans="2:23" x14ac:dyDescent="0.2">
      <c r="B35" s="16" t="s">
        <v>53</v>
      </c>
      <c r="C35" s="17">
        <f>SUM(C26:C34)</f>
        <v>53</v>
      </c>
    </row>
    <row r="36" spans="2:23" x14ac:dyDescent="0.2">
      <c r="B36" s="16" t="s">
        <v>52</v>
      </c>
      <c r="C36" s="17">
        <f>C25</f>
        <v>53</v>
      </c>
    </row>
    <row r="37" spans="2:23" x14ac:dyDescent="0.2">
      <c r="B37" s="16" t="s">
        <v>49</v>
      </c>
      <c r="C37" s="17">
        <f>SUM(C35:C36)</f>
        <v>106</v>
      </c>
    </row>
    <row r="38" spans="2:23" x14ac:dyDescent="0.2">
      <c r="B38" s="16" t="s">
        <v>51</v>
      </c>
      <c r="C38" s="20">
        <v>21</v>
      </c>
      <c r="Q38" s="24"/>
      <c r="R38" s="24"/>
      <c r="S38" s="24"/>
      <c r="U38" s="24"/>
      <c r="V38" s="24"/>
      <c r="W38" s="24"/>
    </row>
    <row r="39" spans="2:23" ht="13.5" thickBot="1" x14ac:dyDescent="0.25">
      <c r="B39" s="18" t="s">
        <v>50</v>
      </c>
      <c r="C39" s="19">
        <f>C37-C38</f>
        <v>85</v>
      </c>
    </row>
    <row r="40" spans="2:23" ht="13.5" thickTop="1" x14ac:dyDescent="0.2"/>
    <row r="41" spans="2:23" x14ac:dyDescent="0.2">
      <c r="H41">
        <v>1</v>
      </c>
    </row>
  </sheetData>
  <mergeCells count="1">
    <mergeCell ref="P13:W14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"/>
  <sheetViews>
    <sheetView workbookViewId="0">
      <selection activeCell="A40" sqref="A40"/>
    </sheetView>
  </sheetViews>
  <sheetFormatPr defaultRowHeight="12.75" x14ac:dyDescent="0.2"/>
  <cols>
    <col min="1" max="1" width="9" bestFit="1" customWidth="1"/>
    <col min="2" max="2" width="3.5703125" bestFit="1" customWidth="1"/>
    <col min="3" max="3" width="3.140625" bestFit="1" customWidth="1"/>
    <col min="4" max="5" width="3.5703125" bestFit="1" customWidth="1"/>
    <col min="6" max="6" width="4.28515625" bestFit="1" customWidth="1"/>
    <col min="7" max="7" width="2.85546875" bestFit="1" customWidth="1"/>
    <col min="8" max="8" width="3" bestFit="1" customWidth="1"/>
    <col min="9" max="9" width="3.85546875" bestFit="1" customWidth="1"/>
    <col min="10" max="10" width="3.7109375" bestFit="1" customWidth="1"/>
    <col min="11" max="12" width="3.28515625" bestFit="1" customWidth="1"/>
  </cols>
  <sheetData>
    <row r="1" spans="1:12" ht="18" x14ac:dyDescent="0.25">
      <c r="A1" s="123" t="s">
        <v>66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" x14ac:dyDescent="0.2">
      <c r="A2" s="124" t="s">
        <v>74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x14ac:dyDescent="0.2">
      <c r="B3" s="1" t="s">
        <v>67</v>
      </c>
      <c r="C3" s="1" t="s">
        <v>68</v>
      </c>
      <c r="D3" s="1" t="s">
        <v>69</v>
      </c>
      <c r="E3" s="1"/>
      <c r="F3" s="1" t="s">
        <v>70</v>
      </c>
      <c r="G3" s="1"/>
      <c r="H3" s="1" t="s">
        <v>71</v>
      </c>
      <c r="I3" s="1" t="s">
        <v>72</v>
      </c>
      <c r="J3" s="1"/>
      <c r="K3" s="1"/>
      <c r="L3" s="1" t="s">
        <v>73</v>
      </c>
    </row>
    <row r="4" spans="1:12" x14ac:dyDescent="0.2">
      <c r="A4" s="1">
        <v>20230509</v>
      </c>
      <c r="B4" s="29">
        <v>40</v>
      </c>
      <c r="H4">
        <v>42</v>
      </c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ResultatLöpande</vt:lpstr>
      <vt:lpstr>Hcp_utv</vt:lpstr>
      <vt:lpstr>Reghlp</vt:lpstr>
      <vt:lpstr>TG</vt:lpstr>
      <vt:lpstr>Hcp_utv!Utskriftsområde</vt:lpstr>
      <vt:lpstr>Hcp_utv!Utskriftsrubriker</vt:lpstr>
    </vt:vector>
  </TitlesOfParts>
  <Company>TeräväinenData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Teräväinen</dc:creator>
  <cp:lastModifiedBy>Leo Teräväinen</cp:lastModifiedBy>
  <cp:lastPrinted>2024-08-25T10:36:54Z</cp:lastPrinted>
  <dcterms:created xsi:type="dcterms:W3CDTF">2002-05-03T09:42:32Z</dcterms:created>
  <dcterms:modified xsi:type="dcterms:W3CDTF">2024-08-25T10:37:09Z</dcterms:modified>
</cp:coreProperties>
</file>